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F26" i="1" l="1"/>
  <c r="G26" i="1"/>
  <c r="E26" i="1"/>
  <c r="H21" i="1" l="1"/>
  <c r="M21" i="1" s="1"/>
  <c r="I21" i="1"/>
  <c r="J21" i="1"/>
  <c r="H22" i="1"/>
  <c r="M22" i="1" s="1"/>
  <c r="I22" i="1"/>
  <c r="J22" i="1"/>
  <c r="H23" i="1"/>
  <c r="M23" i="1" s="1"/>
  <c r="I23" i="1"/>
  <c r="J23" i="1"/>
  <c r="K23" i="1" s="1"/>
  <c r="L23" i="1" s="1"/>
  <c r="H24" i="1"/>
  <c r="M24" i="1" s="1"/>
  <c r="I24" i="1"/>
  <c r="J24" i="1"/>
  <c r="H25" i="1"/>
  <c r="M25" i="1" s="1"/>
  <c r="I25" i="1"/>
  <c r="J25" i="1"/>
  <c r="K25" i="1" l="1"/>
  <c r="L25" i="1" s="1"/>
  <c r="K21" i="1"/>
  <c r="L21" i="1" s="1"/>
  <c r="K24" i="1"/>
  <c r="L24" i="1" s="1"/>
  <c r="K22" i="1"/>
  <c r="L22" i="1" s="1"/>
  <c r="H20" i="1"/>
  <c r="M20" i="1" s="1"/>
  <c r="I20" i="1"/>
  <c r="J20" i="1"/>
  <c r="M26" i="1" l="1"/>
  <c r="K20" i="1"/>
  <c r="L20" i="1" s="1"/>
</calcChain>
</file>

<file path=xl/sharedStrings.xml><?xml version="1.0" encoding="utf-8"?>
<sst xmlns="http://schemas.openxmlformats.org/spreadsheetml/2006/main" count="48" uniqueCount="42">
  <si>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</si>
  <si>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</si>
  <si>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</si>
  <si>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</si>
  <si>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</si>
  <si>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</si>
  <si>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</si>
  <si>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</si>
  <si>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</si>
  <si>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</si>
  <si>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</si>
  <si>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</si>
  <si>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</si>
  <si>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</si>
  <si>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</si>
  <si>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</si>
  <si>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</si>
  <si>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</si>
  <si>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</si>
  <si>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</si>
  <si>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</si>
  <si>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</si>
  <si>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</si>
  <si>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</si>
  <si>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</si>
  <si>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</si>
  <si>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</si>
  <si>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</si>
  <si>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163-23</t>
  </si>
  <si>
    <t>на поставку дезинфицирующих средств</t>
  </si>
  <si>
    <t>Дезинфицирующее средство для дезинфекций изделий медицинского назначения и предстерилизационной очистки</t>
  </si>
  <si>
    <t>Дезинфицирующее средство для дезинфекций поверхностей в помещении, инструментов и оборудования, генеральных уборок</t>
  </si>
  <si>
    <t>Дезинфицирующее средство для дезинфекции поверхностей и изделий медицинского назначения с моющим эффектом</t>
  </si>
  <si>
    <t>Дезинфицирующее средство для дезинфекции поверхностей, медицинского оборудования и изделий медицинского назначения</t>
  </si>
  <si>
    <t>Дезинфицирующее средство для стерилизации изделий медицинского назначения</t>
  </si>
  <si>
    <t>Дезинфицирующее средство для  ДВУ и стерилизации изделий медицинского назначения,  в том числе для эндоскопов</t>
  </si>
  <si>
    <t>фл</t>
  </si>
  <si>
    <t>кан</t>
  </si>
  <si>
    <t>вх. № 2547-06/23 от 21.06.2023</t>
  </si>
  <si>
    <t>вх. № 2548-06/23 от 21.06.2023</t>
  </si>
  <si>
    <t>вх. № 2549-06/23 от 21.06.2023</t>
  </si>
  <si>
    <t>Исходя из имеющегося у Заказчика объёма финансового обеспечения для осуществления закупки НМЦД устанавливается в размере 1 199 650,00 руб. (один миллион сто девяносто девять тысяч шестьсот пятьдесят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</si>
</sst>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7" zoomScale="85" zoomScaleNormal="85" zoomScalePageLayoutView="70" workbookViewId="0">
      <selection activeCell="O24" sqref="O24"/>
    </sheetView>
  </sheetViews>
  <sheetFormatPr defaultRowHeight="15" x14ac:dyDescent="0.25"/>
  <cols>
    <col min="1" max="1" width="6.140625" style="20" bestFit="1" customWidth="1"/>
    <col min="2" max="2" width="44.140625" style="20" bestFit="1" customWidth="1"/>
    <col min="3" max="3" width="11.7109375" style="20" customWidth="1"/>
    <col min="4" max="4" width="7.140625" style="20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20" customWidth="1"/>
    <col min="10" max="10" width="12.5703125" style="20" customWidth="1"/>
    <col min="11" max="11" width="10.28515625" style="20" customWidth="1"/>
    <col min="12" max="12" width="22.42578125" style="20" bestFit="1" customWidth="1"/>
    <col min="13" max="13" width="17.5703125" style="1" customWidth="1"/>
    <col min="14" max="14" width="9.140625" style="20"/>
    <col min="15" max="15" width="10.7109375" style="20" bestFit="1" customWidth="1"/>
    <col min="16" max="16" width="11.7109375" style="20" bestFit="1" customWidth="1"/>
    <col min="17" max="17" width="10.7109375" style="20" bestFit="1" customWidth="1"/>
    <col min="18" max="16384" width="9.140625" style="20"/>
  </cols>
  <sheetData>
    <row r="1" spans="2:13" x14ac:dyDescent="0.25">
      <c r="M1" s="15" t="s">
        <v>21</v>
      </c>
    </row>
    <row r="2" spans="2:13" ht="14.45" customHeight="1" x14ac:dyDescent="0.25">
      <c r="M2" s="15" t="s">
        <v>22</v>
      </c>
    </row>
    <row r="3" spans="2:13" x14ac:dyDescent="0.25">
      <c r="G3" s="40" t="s">
        <v>29</v>
      </c>
      <c r="H3" s="40"/>
      <c r="I3" s="40"/>
      <c r="J3" s="40"/>
      <c r="K3" s="40"/>
      <c r="L3" s="40"/>
      <c r="M3" s="40"/>
    </row>
    <row r="4" spans="2:13" x14ac:dyDescent="0.25">
      <c r="G4" s="12"/>
      <c r="H4" s="12"/>
      <c r="I4" s="8"/>
      <c r="J4" s="8"/>
      <c r="K4" s="8"/>
      <c r="L4" s="8"/>
      <c r="M4" s="16" t="s">
        <v>24</v>
      </c>
    </row>
    <row r="5" spans="2:13" x14ac:dyDescent="0.25">
      <c r="G5" s="12"/>
      <c r="H5" s="12"/>
      <c r="I5" s="8"/>
      <c r="J5" s="8"/>
      <c r="K5" s="8"/>
      <c r="L5" s="8"/>
      <c r="M5" s="16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16" t="s">
        <v>28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29" t="s">
        <v>17</v>
      </c>
      <c r="K12" s="29"/>
      <c r="M12" s="1" t="s">
        <v>15</v>
      </c>
    </row>
    <row r="14" spans="2:13" x14ac:dyDescent="0.25">
      <c r="B14" s="29" t="s">
        <v>16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2:13" hidden="1" x14ac:dyDescent="0.25"/>
    <row r="17" spans="1:15" ht="54.6" customHeight="1" x14ac:dyDescent="0.25">
      <c r="A17" s="33" t="s">
        <v>11</v>
      </c>
      <c r="B17" s="34"/>
      <c r="C17" s="35">
        <f>F26</f>
        <v>1199650</v>
      </c>
      <c r="D17" s="34"/>
      <c r="E17" s="23" t="s">
        <v>38</v>
      </c>
      <c r="F17" s="23" t="s">
        <v>39</v>
      </c>
      <c r="G17" s="23" t="s">
        <v>40</v>
      </c>
      <c r="H17" s="21"/>
      <c r="I17" s="18"/>
      <c r="J17" s="18"/>
      <c r="K17" s="18"/>
      <c r="L17" s="18"/>
      <c r="M17" s="21"/>
    </row>
    <row r="18" spans="1:15" ht="30" customHeight="1" x14ac:dyDescent="0.25">
      <c r="A18" s="38" t="s">
        <v>0</v>
      </c>
      <c r="B18" s="38" t="s">
        <v>1</v>
      </c>
      <c r="C18" s="38" t="s">
        <v>2</v>
      </c>
      <c r="D18" s="38"/>
      <c r="E18" s="21" t="s">
        <v>25</v>
      </c>
      <c r="F18" s="21" t="s">
        <v>26</v>
      </c>
      <c r="G18" s="21" t="s">
        <v>27</v>
      </c>
      <c r="H18" s="36" t="s">
        <v>12</v>
      </c>
      <c r="I18" s="38" t="s">
        <v>8</v>
      </c>
      <c r="J18" s="38" t="s">
        <v>9</v>
      </c>
      <c r="K18" s="38" t="s">
        <v>10</v>
      </c>
      <c r="L18" s="38" t="s">
        <v>6</v>
      </c>
      <c r="M18" s="32" t="s">
        <v>7</v>
      </c>
    </row>
    <row r="19" spans="1:15" x14ac:dyDescent="0.25">
      <c r="A19" s="39"/>
      <c r="B19" s="39"/>
      <c r="C19" s="19" t="s">
        <v>3</v>
      </c>
      <c r="D19" s="19" t="s">
        <v>4</v>
      </c>
      <c r="E19" s="22" t="s">
        <v>5</v>
      </c>
      <c r="F19" s="21" t="s">
        <v>5</v>
      </c>
      <c r="G19" s="21" t="s">
        <v>5</v>
      </c>
      <c r="H19" s="37"/>
      <c r="I19" s="38"/>
      <c r="J19" s="38"/>
      <c r="K19" s="38"/>
      <c r="L19" s="38"/>
      <c r="M19" s="32"/>
    </row>
    <row r="20" spans="1:15" ht="45" x14ac:dyDescent="0.25">
      <c r="A20" s="4">
        <v>1</v>
      </c>
      <c r="B20" s="41" t="s">
        <v>30</v>
      </c>
      <c r="C20" s="25" t="s">
        <v>36</v>
      </c>
      <c r="D20" s="17">
        <v>500</v>
      </c>
      <c r="E20" s="9">
        <v>1000</v>
      </c>
      <c r="F20" s="5">
        <v>980</v>
      </c>
      <c r="G20" s="21">
        <v>930</v>
      </c>
      <c r="H20" s="21">
        <f t="shared" ref="H20" si="0">AVERAGE(E20:G20)</f>
        <v>970</v>
      </c>
      <c r="I20" s="18">
        <f t="shared" ref="I20" si="1" xml:space="preserve"> COUNT(E20:G20)</f>
        <v>3</v>
      </c>
      <c r="J20" s="18">
        <f t="shared" ref="J20" si="2">STDEV(E20:G20)</f>
        <v>36.055512754639892</v>
      </c>
      <c r="K20" s="18">
        <f t="shared" ref="K20" si="3">J20/H20*100</f>
        <v>3.7170631705814321</v>
      </c>
      <c r="L20" s="18" t="str">
        <f t="shared" ref="L20" si="4">IF(K20&lt;33,"ОДНОРОДНЫЕ","НЕОДНОРОДНЫЕ")</f>
        <v>ОДНОРОДНЫЕ</v>
      </c>
      <c r="M20" s="21">
        <f t="shared" ref="M20" si="5">D20*H20</f>
        <v>485000</v>
      </c>
    </row>
    <row r="21" spans="1:15" ht="45" x14ac:dyDescent="0.25">
      <c r="A21" s="4">
        <v>2</v>
      </c>
      <c r="B21" s="41" t="s">
        <v>31</v>
      </c>
      <c r="C21" s="25" t="s">
        <v>36</v>
      </c>
      <c r="D21" s="17">
        <v>30</v>
      </c>
      <c r="E21" s="9">
        <v>780</v>
      </c>
      <c r="F21" s="5">
        <v>800</v>
      </c>
      <c r="G21" s="21">
        <v>765</v>
      </c>
      <c r="H21" s="21">
        <f t="shared" ref="H21:H25" si="6">AVERAGE(E21:G21)</f>
        <v>781.66666666666663</v>
      </c>
      <c r="I21" s="18">
        <f t="shared" ref="I21:I25" si="7" xml:space="preserve"> COUNT(E21:G21)</f>
        <v>3</v>
      </c>
      <c r="J21" s="18">
        <f t="shared" ref="J21:J25" si="8">STDEV(E21:G21)</f>
        <v>17.559422921421234</v>
      </c>
      <c r="K21" s="18">
        <f t="shared" ref="K21:K25" si="9">J21/H21*100</f>
        <v>2.2464080496487719</v>
      </c>
      <c r="L21" s="18" t="str">
        <f t="shared" ref="L21:L25" si="10">IF(K21&lt;33,"ОДНОРОДНЫЕ","НЕОДНОРОДНЫЕ")</f>
        <v>ОДНОРОДНЫЕ</v>
      </c>
      <c r="M21" s="21">
        <f t="shared" ref="M21:M25" si="11">D21*H21</f>
        <v>23450</v>
      </c>
    </row>
    <row r="22" spans="1:15" ht="45" x14ac:dyDescent="0.25">
      <c r="A22" s="4">
        <v>3</v>
      </c>
      <c r="B22" s="41" t="s">
        <v>32</v>
      </c>
      <c r="C22" s="25" t="s">
        <v>36</v>
      </c>
      <c r="D22" s="17">
        <v>450</v>
      </c>
      <c r="E22" s="9">
        <v>450</v>
      </c>
      <c r="F22" s="5">
        <v>505</v>
      </c>
      <c r="G22" s="21">
        <v>420</v>
      </c>
      <c r="H22" s="21">
        <f t="shared" si="6"/>
        <v>458.33333333333331</v>
      </c>
      <c r="I22" s="18">
        <f t="shared" si="7"/>
        <v>3</v>
      </c>
      <c r="J22" s="18">
        <f t="shared" si="8"/>
        <v>43.108390521258542</v>
      </c>
      <c r="K22" s="18">
        <f t="shared" si="9"/>
        <v>9.4054670228200461</v>
      </c>
      <c r="L22" s="18" t="str">
        <f t="shared" si="10"/>
        <v>ОДНОРОДНЫЕ</v>
      </c>
      <c r="M22" s="21">
        <f t="shared" si="11"/>
        <v>206250</v>
      </c>
    </row>
    <row r="23" spans="1:15" ht="45" x14ac:dyDescent="0.25">
      <c r="A23" s="4">
        <v>4</v>
      </c>
      <c r="B23" s="41" t="s">
        <v>33</v>
      </c>
      <c r="C23" s="25" t="s">
        <v>36</v>
      </c>
      <c r="D23" s="17">
        <v>400</v>
      </c>
      <c r="E23" s="9">
        <v>600</v>
      </c>
      <c r="F23" s="5">
        <v>550</v>
      </c>
      <c r="G23" s="21">
        <v>765</v>
      </c>
      <c r="H23" s="21">
        <f t="shared" si="6"/>
        <v>638.33333333333337</v>
      </c>
      <c r="I23" s="18">
        <f t="shared" si="7"/>
        <v>3</v>
      </c>
      <c r="J23" s="18">
        <f t="shared" si="8"/>
        <v>112.50925887825132</v>
      </c>
      <c r="K23" s="18">
        <f t="shared" si="9"/>
        <v>17.625471364739109</v>
      </c>
      <c r="L23" s="18" t="str">
        <f t="shared" si="10"/>
        <v>ОДНОРОДНЫЕ</v>
      </c>
      <c r="M23" s="21">
        <f t="shared" si="11"/>
        <v>255333.33333333334</v>
      </c>
    </row>
    <row r="24" spans="1:15" ht="30" x14ac:dyDescent="0.25">
      <c r="A24" s="4">
        <v>5</v>
      </c>
      <c r="B24" s="41" t="s">
        <v>34</v>
      </c>
      <c r="C24" s="25" t="s">
        <v>36</v>
      </c>
      <c r="D24" s="17">
        <v>72</v>
      </c>
      <c r="E24" s="9">
        <v>1200</v>
      </c>
      <c r="F24" s="5">
        <v>1200</v>
      </c>
      <c r="G24" s="21">
        <v>1140</v>
      </c>
      <c r="H24" s="21">
        <f t="shared" si="6"/>
        <v>1180</v>
      </c>
      <c r="I24" s="18">
        <f t="shared" si="7"/>
        <v>3</v>
      </c>
      <c r="J24" s="18">
        <f t="shared" si="8"/>
        <v>34.641016151377549</v>
      </c>
      <c r="K24" s="18">
        <f t="shared" si="9"/>
        <v>2.9356793348625043</v>
      </c>
      <c r="L24" s="18" t="str">
        <f t="shared" si="10"/>
        <v>ОДНОРОДНЫЕ</v>
      </c>
      <c r="M24" s="21">
        <f t="shared" si="11"/>
        <v>84960</v>
      </c>
      <c r="O24" s="14"/>
    </row>
    <row r="25" spans="1:15" ht="45" x14ac:dyDescent="0.25">
      <c r="A25" s="4">
        <v>6</v>
      </c>
      <c r="B25" s="41" t="s">
        <v>35</v>
      </c>
      <c r="C25" s="25" t="s">
        <v>37</v>
      </c>
      <c r="D25" s="17">
        <v>40</v>
      </c>
      <c r="E25" s="9">
        <v>4000</v>
      </c>
      <c r="F25" s="5">
        <v>3800</v>
      </c>
      <c r="G25" s="21">
        <v>3900</v>
      </c>
      <c r="H25" s="21">
        <f t="shared" si="6"/>
        <v>3900</v>
      </c>
      <c r="I25" s="18">
        <f t="shared" si="7"/>
        <v>3</v>
      </c>
      <c r="J25" s="18">
        <f t="shared" si="8"/>
        <v>100</v>
      </c>
      <c r="K25" s="18">
        <f t="shared" si="9"/>
        <v>2.5641025641025639</v>
      </c>
      <c r="L25" s="18" t="str">
        <f t="shared" si="10"/>
        <v>ОДНОРОДНЫЕ</v>
      </c>
      <c r="M25" s="21">
        <f t="shared" si="11"/>
        <v>156000</v>
      </c>
    </row>
    <row r="26" spans="1:15" x14ac:dyDescent="0.25">
      <c r="A26" s="4"/>
      <c r="B26" s="11"/>
      <c r="C26" s="10"/>
      <c r="D26" s="6"/>
      <c r="E26" s="21">
        <f>SUMPRODUCT($D$20:$D$25,E20:E25)</f>
        <v>1212300</v>
      </c>
      <c r="F26" s="24">
        <f>SUMPRODUCT($D$20:$D$25,F20:F25)</f>
        <v>1199650</v>
      </c>
      <c r="G26" s="24">
        <f>SUMPRODUCT($D$20:$D$25,G20:G25)</f>
        <v>1221030</v>
      </c>
      <c r="H26" s="21"/>
      <c r="I26" s="18"/>
      <c r="J26" s="18"/>
      <c r="K26" s="18"/>
      <c r="L26" s="18"/>
      <c r="M26" s="3">
        <f>SUM(M20:M25)</f>
        <v>1210993.3333333335</v>
      </c>
    </row>
    <row r="28" spans="1:15" x14ac:dyDescent="0.25">
      <c r="A28" s="30" t="s">
        <v>20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5" x14ac:dyDescent="0.25">
      <c r="A29" s="31" t="s">
        <v>19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15" ht="15" customHeigh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5" s="8" customFormat="1" ht="25.5" customHeight="1" x14ac:dyDescent="0.25">
      <c r="A31" s="26" t="s">
        <v>41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7"/>
    </row>
    <row r="33" spans="10:12" x14ac:dyDescent="0.25">
      <c r="J33" s="14"/>
    </row>
    <row r="37" spans="10:12" x14ac:dyDescent="0.25">
      <c r="L37" s="14"/>
    </row>
  </sheetData>
  <mergeCells count="18">
    <mergeCell ref="G3:M3"/>
    <mergeCell ref="B18:B19"/>
    <mergeCell ref="C18:D18"/>
    <mergeCell ref="A31:M31"/>
    <mergeCell ref="A30:M30"/>
    <mergeCell ref="J12:K12"/>
    <mergeCell ref="B14:L14"/>
    <mergeCell ref="A28:M28"/>
    <mergeCell ref="A29:M29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0:L26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6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2023-06-22T01:08:18Z</dcterms:modified>
</cp:coreProperties>
</file>