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2" i="1" l="1"/>
  <c r="L21" i="1"/>
  <c r="Q21" i="1" l="1"/>
  <c r="M21" i="1"/>
  <c r="N21" i="1"/>
  <c r="Q22" i="1"/>
  <c r="M22" i="1"/>
  <c r="N22" i="1"/>
  <c r="O22" i="1" l="1"/>
  <c r="P22" i="1" s="1"/>
  <c r="O21" i="1"/>
  <c r="P21" i="1" s="1"/>
  <c r="L20" i="1"/>
  <c r="Q20" i="1" s="1"/>
  <c r="M20" i="1"/>
  <c r="N20" i="1"/>
  <c r="O20" i="1" l="1"/>
  <c r="P20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<sst xmlns="http://schemas.openxmlformats.org/spreadsheetml/2006/main" count="52" uniqueCount="43">
  <si>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</si>
  <si>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</si>
  <si>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</si>
  <si>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</si>
  <si>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</si>
  <si>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</si>
  <si>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</si>
  <si>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</si>
  <si>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</si>
  <si>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</si>
  <si>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</si>
  <si>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</si>
  <si>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</si>
  <si>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</si>
  <si>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</si>
  <si>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</si>
  <si>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</si>
  <si>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</si>
  <si>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</si>
  <si>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</si>
  <si>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</si>
  <si>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</si>
  <si>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</si>
  <si>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</si>
  <si>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</si>
  <si>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</si>
  <si>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</si>
  <si>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</si>
  <si>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</si>
  <si>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</si>
  <si>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</si>
  <si>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</si>
  <si>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</si>
  <si>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Система электронного заказа "ФармКомандир"  22.05.2024</t>
  </si>
  <si>
    <t>№ 162-23</t>
  </si>
  <si>
    <t>на поставку лекарственных препаратов группы миорелаксанты</t>
  </si>
  <si>
    <t>Рокурония бромид</t>
  </si>
  <si>
    <t>Атракурия безилат</t>
  </si>
  <si>
    <t xml:space="preserve">Пипекурония бромид </t>
  </si>
  <si>
    <t>КП вх.253-06/23 от 19.06.2023</t>
  </si>
  <si>
    <t>КП вх.254-06/23 от 19.06.2023</t>
  </si>
  <si>
    <t>КП вх.255-06/23 от 19.06.2023</t>
  </si>
  <si>
    <t>Начальная (максимальная) цена договора устанавливается в размере 78 117,28 руб. (семьдесят восемь тысяч сто семнадцать рублей двадцать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</si>
</sst>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5" bestFit="1" customWidth="1"/>
    <col min="2" max="2" width="33.28515625" style="15" bestFit="1" customWidth="1"/>
    <col min="3" max="3" width="11.7109375" style="15" customWidth="1"/>
    <col min="4" max="4" width="7.140625" style="15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5" customWidth="1"/>
    <col min="14" max="14" width="12.5703125" style="15" customWidth="1"/>
    <col min="15" max="15" width="10.28515625" style="15" customWidth="1"/>
    <col min="16" max="16" width="22.42578125" style="15" bestFit="1" customWidth="1"/>
    <col min="17" max="17" width="17.5703125" style="1" customWidth="1"/>
    <col min="18" max="18" width="9.140625" style="15"/>
    <col min="19" max="19" width="9.7109375" style="15" bestFit="1" customWidth="1"/>
    <col min="20" max="20" width="10.7109375" style="15" bestFit="1" customWidth="1"/>
    <col min="21" max="21" width="11.7109375" style="15" bestFit="1" customWidth="1"/>
    <col min="22" max="22" width="10.7109375" style="15" bestFit="1" customWidth="1"/>
    <col min="23" max="16384" width="9.140625" style="15"/>
  </cols>
  <sheetData>
    <row r="1" spans="2:17" x14ac:dyDescent="0.25">
      <c r="Q1" s="6" t="s">
        <v>21</v>
      </c>
    </row>
    <row r="2" spans="2:17" ht="14.45" customHeight="1" x14ac:dyDescent="0.25">
      <c r="Q2" s="6" t="s">
        <v>22</v>
      </c>
    </row>
    <row r="3" spans="2:17" x14ac:dyDescent="0.25">
      <c r="G3" s="40" t="s">
        <v>35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x14ac:dyDescent="0.25">
      <c r="G4" s="8"/>
      <c r="H4" s="8"/>
      <c r="I4" s="8"/>
      <c r="J4" s="8"/>
      <c r="K4" s="8"/>
      <c r="L4" s="8"/>
      <c r="M4" s="10"/>
      <c r="N4" s="10"/>
      <c r="O4" s="10"/>
      <c r="P4" s="10"/>
      <c r="Q4" s="7" t="s">
        <v>24</v>
      </c>
    </row>
    <row r="5" spans="2:17" x14ac:dyDescent="0.25">
      <c r="G5" s="8"/>
      <c r="H5" s="8"/>
      <c r="I5" s="8"/>
      <c r="J5" s="8"/>
      <c r="K5" s="8"/>
      <c r="L5" s="8"/>
      <c r="M5" s="10"/>
      <c r="N5" s="10"/>
      <c r="O5" s="10"/>
      <c r="P5" s="10"/>
      <c r="Q5" s="7" t="s">
        <v>23</v>
      </c>
    </row>
    <row r="6" spans="2:17" ht="14.45" customHeight="1" x14ac:dyDescent="0.25">
      <c r="G6" s="8"/>
      <c r="H6" s="8"/>
      <c r="I6" s="8"/>
      <c r="J6" s="8"/>
      <c r="K6" s="8"/>
      <c r="L6" s="8"/>
      <c r="M6" s="10"/>
      <c r="N6" s="10"/>
      <c r="O6" s="10"/>
      <c r="P6" s="10"/>
      <c r="Q6" s="7" t="s">
        <v>34</v>
      </c>
    </row>
    <row r="7" spans="2:17" x14ac:dyDescent="0.25">
      <c r="G7" s="8"/>
      <c r="H7" s="8"/>
      <c r="I7" s="8"/>
      <c r="J7" s="8"/>
      <c r="K7" s="8"/>
      <c r="L7" s="8"/>
      <c r="M7" s="10"/>
      <c r="N7" s="10"/>
      <c r="O7" s="10"/>
      <c r="P7" s="10"/>
      <c r="Q7" s="8"/>
    </row>
    <row r="8" spans="2:17" x14ac:dyDescent="0.25">
      <c r="G8" s="8"/>
      <c r="H8" s="8"/>
      <c r="I8" s="8"/>
      <c r="J8" s="8"/>
      <c r="K8" s="8"/>
      <c r="L8" s="8"/>
      <c r="M8" s="10"/>
      <c r="N8" s="10"/>
      <c r="O8" s="10"/>
      <c r="P8" s="10"/>
      <c r="Q8" s="4" t="s">
        <v>13</v>
      </c>
    </row>
    <row r="9" spans="2:17" x14ac:dyDescent="0.25">
      <c r="Q9" s="9" t="s">
        <v>18</v>
      </c>
    </row>
    <row r="10" spans="2:17" x14ac:dyDescent="0.25">
      <c r="Q10" s="9" t="s">
        <v>14</v>
      </c>
    </row>
    <row r="12" spans="2:17" ht="28.9" customHeight="1" x14ac:dyDescent="0.25">
      <c r="N12" s="29" t="s">
        <v>17</v>
      </c>
      <c r="O12" s="29"/>
      <c r="Q12" s="1" t="s">
        <v>15</v>
      </c>
    </row>
    <row r="14" spans="2:17" x14ac:dyDescent="0.25">
      <c r="B14" s="29" t="s">
        <v>16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2:17" hidden="1" x14ac:dyDescent="0.25"/>
    <row r="17" spans="1:19" ht="62.25" customHeight="1" x14ac:dyDescent="0.25">
      <c r="A17" s="33" t="s">
        <v>11</v>
      </c>
      <c r="B17" s="34"/>
      <c r="C17" s="35">
        <f>SUM(Q20:Q22)</f>
        <v>78117.28333333334</v>
      </c>
      <c r="D17" s="34"/>
      <c r="E17" s="23" t="s">
        <v>39</v>
      </c>
      <c r="F17" s="24" t="s">
        <v>40</v>
      </c>
      <c r="G17" s="24" t="s">
        <v>41</v>
      </c>
      <c r="H17" s="24"/>
      <c r="I17" s="24"/>
      <c r="J17" s="12" t="s">
        <v>33</v>
      </c>
      <c r="K17" s="12" t="s">
        <v>33</v>
      </c>
      <c r="L17" s="16"/>
      <c r="M17" s="13"/>
      <c r="N17" s="13"/>
      <c r="O17" s="13"/>
      <c r="P17" s="13"/>
      <c r="Q17" s="16"/>
    </row>
    <row r="18" spans="1:19" ht="30" customHeight="1" x14ac:dyDescent="0.25">
      <c r="A18" s="38" t="s">
        <v>0</v>
      </c>
      <c r="B18" s="38" t="s">
        <v>1</v>
      </c>
      <c r="C18" s="38" t="s">
        <v>2</v>
      </c>
      <c r="D18" s="38"/>
      <c r="E18" s="16" t="s">
        <v>25</v>
      </c>
      <c r="F18" s="16" t="s">
        <v>26</v>
      </c>
      <c r="G18" s="16" t="s">
        <v>27</v>
      </c>
      <c r="H18" s="16" t="s">
        <v>28</v>
      </c>
      <c r="I18" s="16" t="s">
        <v>29</v>
      </c>
      <c r="J18" s="16" t="s">
        <v>30</v>
      </c>
      <c r="K18" s="16" t="s">
        <v>31</v>
      </c>
      <c r="L18" s="36" t="s">
        <v>12</v>
      </c>
      <c r="M18" s="38" t="s">
        <v>8</v>
      </c>
      <c r="N18" s="38" t="s">
        <v>9</v>
      </c>
      <c r="O18" s="38" t="s">
        <v>10</v>
      </c>
      <c r="P18" s="38" t="s">
        <v>6</v>
      </c>
      <c r="Q18" s="32" t="s">
        <v>7</v>
      </c>
    </row>
    <row r="19" spans="1:19" x14ac:dyDescent="0.25">
      <c r="A19" s="39"/>
      <c r="B19" s="39"/>
      <c r="C19" s="14" t="s">
        <v>3</v>
      </c>
      <c r="D19" s="14" t="s">
        <v>4</v>
      </c>
      <c r="E19" s="17" t="s">
        <v>5</v>
      </c>
      <c r="F19" s="16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37"/>
      <c r="M19" s="38"/>
      <c r="N19" s="38"/>
      <c r="O19" s="38"/>
      <c r="P19" s="38"/>
      <c r="Q19" s="32"/>
    </row>
    <row r="20" spans="1:19" x14ac:dyDescent="0.25">
      <c r="A20" s="2">
        <v>1</v>
      </c>
      <c r="B20" s="41" t="s">
        <v>36</v>
      </c>
      <c r="C20" s="22" t="s">
        <v>32</v>
      </c>
      <c r="D20" s="22">
        <v>30</v>
      </c>
      <c r="E20" s="42">
        <v>1740.25</v>
      </c>
      <c r="F20" s="43">
        <v>1269.43</v>
      </c>
      <c r="G20" s="43">
        <v>1740.25</v>
      </c>
      <c r="H20" s="21"/>
      <c r="I20" s="21"/>
      <c r="J20" s="5"/>
      <c r="K20" s="5"/>
      <c r="L20" s="16">
        <f t="shared" ref="L20:L21" si="0">AVERAGE(E20:K20)</f>
        <v>1583.3100000000002</v>
      </c>
      <c r="M20" s="13">
        <f t="shared" ref="M20" si="1" xml:space="preserve"> COUNT(E20:K20)</f>
        <v>3</v>
      </c>
      <c r="N20" s="13">
        <f t="shared" ref="N20" si="2">STDEV(E20:K20)</f>
        <v>271.82805373986008</v>
      </c>
      <c r="O20" s="13">
        <f t="shared" ref="O20" si="3">N20/L20*100</f>
        <v>17.168340611747546</v>
      </c>
      <c r="P20" s="13" t="str">
        <f t="shared" ref="P20" si="4">IF(O20&lt;33,"ОДНОРОДНЫЕ","НЕОДНОРОДНЫЕ")</f>
        <v>ОДНОРОДНЫЕ</v>
      </c>
      <c r="Q20" s="16">
        <f t="shared" ref="Q20" si="5">D20*L20</f>
        <v>47499.3</v>
      </c>
    </row>
    <row r="21" spans="1:19" x14ac:dyDescent="0.25">
      <c r="A21" s="2">
        <v>2</v>
      </c>
      <c r="B21" s="20" t="s">
        <v>37</v>
      </c>
      <c r="C21" s="22" t="s">
        <v>32</v>
      </c>
      <c r="D21" s="22">
        <v>2</v>
      </c>
      <c r="E21" s="42">
        <v>4427.5</v>
      </c>
      <c r="F21" s="43">
        <v>4824.6000000000004</v>
      </c>
      <c r="G21" s="43">
        <v>4427.5</v>
      </c>
      <c r="H21" s="21"/>
      <c r="I21" s="21"/>
      <c r="J21" s="5"/>
      <c r="K21" s="5"/>
      <c r="L21" s="25">
        <f t="shared" si="0"/>
        <v>4559.8666666666668</v>
      </c>
      <c r="M21" s="19">
        <f t="shared" ref="M21:M22" si="6" xml:space="preserve"> COUNT(E21:K21)</f>
        <v>3</v>
      </c>
      <c r="N21" s="19">
        <f t="shared" ref="N21:N22" si="7">STDEV(E21:K21)</f>
        <v>229.26579189520058</v>
      </c>
      <c r="O21" s="19">
        <f t="shared" ref="O21:O22" si="8">N21/L21*100</f>
        <v>5.0279056089768837</v>
      </c>
      <c r="P21" s="19" t="str">
        <f t="shared" ref="P21:P22" si="9">IF(O21&lt;33,"ОДНОРОДНЫЕ","НЕОДНОРОДНЫЕ")</f>
        <v>ОДНОРОДНЫЕ</v>
      </c>
      <c r="Q21" s="18">
        <f t="shared" ref="Q21:Q22" si="10">D21*L21</f>
        <v>9119.7333333333336</v>
      </c>
    </row>
    <row r="22" spans="1:19" x14ac:dyDescent="0.25">
      <c r="A22" s="2">
        <v>3</v>
      </c>
      <c r="B22" s="41" t="s">
        <v>38</v>
      </c>
      <c r="C22" s="22" t="s">
        <v>32</v>
      </c>
      <c r="D22" s="22">
        <v>5</v>
      </c>
      <c r="E22" s="42">
        <v>4299.6499999999996</v>
      </c>
      <c r="F22" s="43">
        <v>4299.6499999999996</v>
      </c>
      <c r="G22" s="43">
        <v>4299.6499999999996</v>
      </c>
      <c r="H22" s="21"/>
      <c r="I22" s="21"/>
      <c r="J22" s="5"/>
      <c r="K22" s="5"/>
      <c r="L22" s="25">
        <f>AVERAGE(E22:K22)</f>
        <v>4299.6499999999996</v>
      </c>
      <c r="M22" s="19">
        <f t="shared" si="6"/>
        <v>3</v>
      </c>
      <c r="N22" s="19">
        <f t="shared" si="7"/>
        <v>0</v>
      </c>
      <c r="O22" s="19">
        <f t="shared" si="8"/>
        <v>0</v>
      </c>
      <c r="P22" s="19" t="str">
        <f t="shared" si="9"/>
        <v>ОДНОРОДНЫЕ</v>
      </c>
      <c r="Q22" s="18">
        <f t="shared" si="10"/>
        <v>21498.25</v>
      </c>
    </row>
    <row r="24" spans="1:19" x14ac:dyDescent="0.25">
      <c r="A24" s="30" t="s">
        <v>20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9" x14ac:dyDescent="0.25">
      <c r="A25" s="31" t="s">
        <v>19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9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9" s="10" customFormat="1" x14ac:dyDescent="0.25">
      <c r="A27" s="26" t="s">
        <v>42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"/>
      <c r="S27" s="3"/>
    </row>
    <row r="33" spans="16:16" x14ac:dyDescent="0.25">
      <c r="P33" s="11"/>
    </row>
  </sheetData>
  <mergeCells count="18">
    <mergeCell ref="G3:Q3"/>
    <mergeCell ref="B18:B19"/>
    <mergeCell ref="C18:D18"/>
    <mergeCell ref="A27:Q27"/>
    <mergeCell ref="A26:Q26"/>
    <mergeCell ref="N12:O12"/>
    <mergeCell ref="B14:P14"/>
    <mergeCell ref="A24:Q24"/>
    <mergeCell ref="A25:Q25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:P22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2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2023-06-22T00:49:14Z</dcterms:modified>
</cp:coreProperties>
</file>