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50" i="1"/>
  <c r="F50" i="1"/>
  <c r="E50" i="1"/>
  <c r="H20" i="1"/>
  <c r="M20" i="1" s="1"/>
  <c r="I20" i="1"/>
  <c r="J20" i="1"/>
  <c r="H21" i="1"/>
  <c r="M21" i="1" s="1"/>
  <c r="I21" i="1"/>
  <c r="J21" i="1"/>
  <c r="K21" i="1"/>
  <c r="L21" i="1"/>
  <c r="H22" i="1"/>
  <c r="I22" i="1"/>
  <c r="J22" i="1"/>
  <c r="K22" i="1" s="1"/>
  <c r="L22" i="1" s="1"/>
  <c r="M22" i="1"/>
  <c r="H23" i="1"/>
  <c r="M23" i="1" s="1"/>
  <c r="I23" i="1"/>
  <c r="J23" i="1"/>
  <c r="H24" i="1"/>
  <c r="I24" i="1"/>
  <c r="J24" i="1"/>
  <c r="K24" i="1" s="1"/>
  <c r="L24" i="1" s="1"/>
  <c r="M24" i="1"/>
  <c r="H25" i="1"/>
  <c r="M25" i="1" s="1"/>
  <c r="I25" i="1"/>
  <c r="J25" i="1"/>
  <c r="K25" i="1" s="1"/>
  <c r="L25" i="1" s="1"/>
  <c r="H26" i="1"/>
  <c r="I26" i="1"/>
  <c r="J26" i="1"/>
  <c r="K26" i="1" s="1"/>
  <c r="L26" i="1" s="1"/>
  <c r="M26" i="1"/>
  <c r="H27" i="1"/>
  <c r="M27" i="1" s="1"/>
  <c r="I27" i="1"/>
  <c r="J27" i="1"/>
  <c r="K27" i="1"/>
  <c r="L27" i="1"/>
  <c r="H28" i="1"/>
  <c r="I28" i="1"/>
  <c r="J28" i="1"/>
  <c r="K28" i="1" s="1"/>
  <c r="L28" i="1" s="1"/>
  <c r="M28" i="1"/>
  <c r="H29" i="1"/>
  <c r="M29" i="1" s="1"/>
  <c r="I29" i="1"/>
  <c r="J29" i="1"/>
  <c r="H30" i="1"/>
  <c r="I30" i="1"/>
  <c r="J30" i="1"/>
  <c r="K30" i="1" s="1"/>
  <c r="L30" i="1" s="1"/>
  <c r="M30" i="1"/>
  <c r="H31" i="1"/>
  <c r="M31" i="1" s="1"/>
  <c r="I31" i="1"/>
  <c r="J31" i="1"/>
  <c r="K31" i="1" s="1"/>
  <c r="L31" i="1" s="1"/>
  <c r="H32" i="1"/>
  <c r="M32" i="1" s="1"/>
  <c r="I32" i="1"/>
  <c r="J32" i="1"/>
  <c r="H33" i="1"/>
  <c r="M33" i="1" s="1"/>
  <c r="I33" i="1"/>
  <c r="J33" i="1"/>
  <c r="H34" i="1"/>
  <c r="I34" i="1"/>
  <c r="J34" i="1"/>
  <c r="K34" i="1" s="1"/>
  <c r="L34" i="1" s="1"/>
  <c r="M34" i="1"/>
  <c r="K29" i="1" l="1"/>
  <c r="L29" i="1" s="1"/>
  <c r="K33" i="1"/>
  <c r="L33" i="1" s="1"/>
  <c r="K32" i="1"/>
  <c r="L32" i="1" s="1"/>
  <c r="K23" i="1"/>
  <c r="L23" i="1" s="1"/>
  <c r="K20" i="1"/>
  <c r="L20" i="1" s="1"/>
  <c r="H36" i="1"/>
  <c r="M36" i="1" s="1"/>
  <c r="I36" i="1"/>
  <c r="J36" i="1"/>
  <c r="K36" i="1" s="1"/>
  <c r="L36" i="1" s="1"/>
  <c r="H37" i="1"/>
  <c r="M37" i="1" s="1"/>
  <c r="I37" i="1"/>
  <c r="J37" i="1"/>
  <c r="K37" i="1" s="1"/>
  <c r="L37" i="1" s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H41" i="1"/>
  <c r="M41" i="1" s="1"/>
  <c r="I41" i="1"/>
  <c r="J41" i="1"/>
  <c r="H42" i="1"/>
  <c r="M42" i="1" s="1"/>
  <c r="I42" i="1"/>
  <c r="J42" i="1"/>
  <c r="H43" i="1"/>
  <c r="M43" i="1" s="1"/>
  <c r="I43" i="1"/>
  <c r="J43" i="1"/>
  <c r="H44" i="1"/>
  <c r="M44" i="1" s="1"/>
  <c r="I44" i="1"/>
  <c r="J44" i="1"/>
  <c r="H45" i="1"/>
  <c r="I45" i="1"/>
  <c r="J45" i="1"/>
  <c r="H46" i="1"/>
  <c r="M46" i="1" s="1"/>
  <c r="I46" i="1"/>
  <c r="J46" i="1"/>
  <c r="H47" i="1"/>
  <c r="M47" i="1" s="1"/>
  <c r="I47" i="1"/>
  <c r="J47" i="1"/>
  <c r="H48" i="1"/>
  <c r="M48" i="1" s="1"/>
  <c r="I48" i="1"/>
  <c r="J48" i="1"/>
  <c r="H49" i="1"/>
  <c r="M49" i="1" s="1"/>
  <c r="I49" i="1"/>
  <c r="J49" i="1"/>
  <c r="K43" i="1" l="1"/>
  <c r="L43" i="1" s="1"/>
  <c r="K39" i="1"/>
  <c r="L39" i="1" s="1"/>
  <c r="K47" i="1"/>
  <c r="L47" i="1" s="1"/>
  <c r="K45" i="1"/>
  <c r="L45" i="1" s="1"/>
  <c r="K46" i="1"/>
  <c r="L46" i="1" s="1"/>
  <c r="K42" i="1"/>
  <c r="L42" i="1" s="1"/>
  <c r="K38" i="1"/>
  <c r="L38" i="1" s="1"/>
  <c r="K49" i="1"/>
  <c r="L49" i="1" s="1"/>
  <c r="M45" i="1"/>
  <c r="K41" i="1"/>
  <c r="L41" i="1" s="1"/>
  <c r="K44" i="1"/>
  <c r="L44" i="1" s="1"/>
  <c r="K40" i="1"/>
  <c r="L40" i="1" s="1"/>
  <c r="K48" i="1"/>
  <c r="L48" i="1" s="1"/>
  <c r="H35" i="1"/>
  <c r="M35" i="1" s="1"/>
  <c r="M50" i="1" s="1"/>
  <c r="I35" i="1"/>
  <c r="J35" i="1"/>
  <c r="K35" i="1" l="1"/>
  <c r="L35" i="1" s="1"/>
</calcChain>
</file>

<file path=xl/sharedStrings.xml><?xml version="1.0" encoding="utf-8"?>
<sst xmlns="http://schemas.openxmlformats.org/spreadsheetml/2006/main" count="96" uniqueCount="63">
  <si>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</si>
  <si>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</si>
  <si>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</si>
  <si>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</si>
  <si>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</si>
  <si>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</si>
  <si>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</si>
  <si>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</si>
  <si>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</si>
  <si>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</si>
  <si>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</si>
  <si>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</si>
  <si>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</si>
  <si>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</si>
  <si>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</si>
  <si>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</si>
  <si>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</si>
  <si>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</si>
  <si>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</si>
  <si>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</si>
  <si>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</si>
  <si>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</si>
  <si>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</si>
  <si>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</si>
  <si>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</si>
  <si>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</si>
  <si>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</si>
  <si>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</si>
  <si>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</si>
  <si>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159-23</t>
  </si>
  <si>
    <t xml:space="preserve">на поставку одноразовых медицинских изделий и расходных материалов из полимеров   </t>
  </si>
  <si>
    <t>Маска ларингеальная Alba одноразовая ПВХ стерильная № 3 или эквивалент</t>
  </si>
  <si>
    <t>Маска ларингеальная Alba одноразовая ПВХ стерильная № 4 или эквивалент</t>
  </si>
  <si>
    <t>Маска кислородная Alba, размер M, с трубкой 2 м., FS930M или эквивалент</t>
  </si>
  <si>
    <t>Маска кислородная Alba, размер L, с трубкой 2 м., FS930L или эквивалент</t>
  </si>
  <si>
    <t>Воздуховод одноразовый № 3/90 мм, Alba Healthcare или эквивалент</t>
  </si>
  <si>
    <t>Воздуховод одноразовый №4/100 мм, Alba Healthcare или эквивалент</t>
  </si>
  <si>
    <t>Маска лицевая анестезиологическая одноразового использования № 4 стерильная FS604s (Alba Healthcare) или эквивалент</t>
  </si>
  <si>
    <t>Маска  Mercury Medical педиатрическая анатомическая № 3 (22 мм) или эквивалент</t>
  </si>
  <si>
    <t>Маска Mercury Medical взрослая анатомическая № 4 (22 мм) или эквивалент</t>
  </si>
  <si>
    <t>Маска Mercury Medical взрослая анатомическая № 5 (22 мм) или эквивалент</t>
  </si>
  <si>
    <t>Трубка назофарингеальная Naso-Flo с портом О2, в вариантах исполнения: трубка назофарингеальная с портом О2 и фильтр, размер 6.0 мм или эквивалент</t>
  </si>
  <si>
    <t>Трубка эндотрахеальная стандартная, одноразового использования (Трубка эндотрахеальная Medis Cuff-Safe с манжетой низ. дав. и индикатором давления AccuCuff, рр 7,5) или эквивалент</t>
  </si>
  <si>
    <t>Канюля назальная кислородная</t>
  </si>
  <si>
    <t>Экран защитный стоматологический прозрачный для защиты лица Целит или эквивалент</t>
  </si>
  <si>
    <t>Наконечник для "кружки Эсмарха "8*165 взр.</t>
  </si>
  <si>
    <t>Зонд желудочный СН/FR 20, 110 см, Apexmed открытый конец или эквивалент</t>
  </si>
  <si>
    <t>Катетер уретральный постоянный для дренажа, Фолея 2-х ходовой.</t>
  </si>
  <si>
    <t>Катетер уретральный постоянный для дренажа, Фолея 3-х ходовой.</t>
  </si>
  <si>
    <t>Катетер уретральный постоянный для дренажа Катетер Фолея 3-х ходовой с дополнительным баллоном СН 20</t>
  </si>
  <si>
    <t>Катетер уретральный для однократного дренирования Нелатона</t>
  </si>
  <si>
    <t>Жгут IMPROVACUTER взрослый 400мм х 25мм</t>
  </si>
  <si>
    <t>Пакет для сбора отходов класса А 500*600</t>
  </si>
  <si>
    <t>Пакет для сбора отходов класса Б 500*600</t>
  </si>
  <si>
    <t>Пакет для сбора отходов класса А 600*1000</t>
  </si>
  <si>
    <t>Пакет для сбора отходов класса Б 600*1000</t>
  </si>
  <si>
    <t>Контейнер для сбора, хранения, транспортирования и утилизации колюще-режущих отходов, одноразовый (желтый)</t>
  </si>
  <si>
    <t>Контейнер одноразовый для сбора острого инструментария класса Б</t>
  </si>
  <si>
    <t>Контейнер для сбора, хранения, транспортирования и утилизации колюще-режущих отходов, одноразовый (желтый), с горизонтальным иглосъемником.</t>
  </si>
  <si>
    <t>вх. № 2535-06/23 от 20.06.2023</t>
  </si>
  <si>
    <t>вх. № 2534-06/23 от 20.06.2023</t>
  </si>
  <si>
    <t>вх. № 2533-06/23 от 20.06.2023</t>
  </si>
  <si>
    <t>Исходя из имеющегося у Заказчика объёма финансового обеспечения для осуществления закупки НМЦД устанавливается в размере 1 305 220 руб. (один миллион триста пять тысяч двести двадцать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</si>
</sst>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topLeftCell="A40" zoomScale="85" zoomScaleNormal="85" zoomScalePageLayoutView="70" workbookViewId="0">
      <selection activeCell="E67" sqref="E67"/>
    </sheetView>
  </sheetViews>
  <sheetFormatPr defaultRowHeight="15" x14ac:dyDescent="0.25"/>
  <cols>
    <col min="1" max="1" width="6.140625" style="20" bestFit="1" customWidth="1"/>
    <col min="2" max="2" width="44.140625" style="20" bestFit="1" customWidth="1"/>
    <col min="3" max="3" width="11.7109375" style="20" customWidth="1"/>
    <col min="4" max="4" width="7.140625" style="20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20" customWidth="1"/>
    <col min="10" max="10" width="12.5703125" style="20" customWidth="1"/>
    <col min="11" max="11" width="10.28515625" style="20" customWidth="1"/>
    <col min="12" max="12" width="22.42578125" style="20" bestFit="1" customWidth="1"/>
    <col min="13" max="13" width="17.5703125" style="1" customWidth="1"/>
    <col min="14" max="14" width="9.140625" style="20"/>
    <col min="15" max="15" width="9.7109375" style="20" bestFit="1" customWidth="1"/>
    <col min="16" max="16" width="10.7109375" style="20" bestFit="1" customWidth="1"/>
    <col min="17" max="17" width="11.7109375" style="20" bestFit="1" customWidth="1"/>
    <col min="18" max="18" width="10.7109375" style="20" bestFit="1" customWidth="1"/>
    <col min="19" max="16384" width="9.140625" style="20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0" t="s">
        <v>30</v>
      </c>
      <c r="H3" s="30"/>
      <c r="I3" s="30"/>
      <c r="J3" s="30"/>
      <c r="K3" s="30"/>
      <c r="L3" s="30"/>
      <c r="M3" s="30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29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4" t="s">
        <v>17</v>
      </c>
      <c r="K12" s="34"/>
      <c r="M12" s="1" t="s">
        <v>15</v>
      </c>
    </row>
    <row r="14" spans="2:13" x14ac:dyDescent="0.2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3" ht="54.6" customHeight="1" x14ac:dyDescent="0.25">
      <c r="A17" s="38" t="s">
        <v>11</v>
      </c>
      <c r="B17" s="39"/>
      <c r="C17" s="40">
        <f>F50</f>
        <v>1305220</v>
      </c>
      <c r="D17" s="39"/>
      <c r="E17" s="23" t="s">
        <v>59</v>
      </c>
      <c r="F17" s="23" t="s">
        <v>60</v>
      </c>
      <c r="G17" s="23" t="s">
        <v>61</v>
      </c>
      <c r="H17" s="21"/>
      <c r="I17" s="18"/>
      <c r="J17" s="18"/>
      <c r="K17" s="18"/>
      <c r="L17" s="18"/>
      <c r="M17" s="21"/>
    </row>
    <row r="18" spans="1:13" ht="30" customHeight="1" x14ac:dyDescent="0.25">
      <c r="A18" s="28" t="s">
        <v>0</v>
      </c>
      <c r="B18" s="28" t="s">
        <v>1</v>
      </c>
      <c r="C18" s="28" t="s">
        <v>2</v>
      </c>
      <c r="D18" s="28"/>
      <c r="E18" s="21" t="s">
        <v>25</v>
      </c>
      <c r="F18" s="21" t="s">
        <v>26</v>
      </c>
      <c r="G18" s="21" t="s">
        <v>27</v>
      </c>
      <c r="H18" s="41" t="s">
        <v>12</v>
      </c>
      <c r="I18" s="28" t="s">
        <v>8</v>
      </c>
      <c r="J18" s="28" t="s">
        <v>9</v>
      </c>
      <c r="K18" s="28" t="s">
        <v>10</v>
      </c>
      <c r="L18" s="28" t="s">
        <v>6</v>
      </c>
      <c r="M18" s="37" t="s">
        <v>7</v>
      </c>
    </row>
    <row r="19" spans="1:13" x14ac:dyDescent="0.25">
      <c r="A19" s="29"/>
      <c r="B19" s="29"/>
      <c r="C19" s="19" t="s">
        <v>3</v>
      </c>
      <c r="D19" s="19" t="s">
        <v>4</v>
      </c>
      <c r="E19" s="22" t="s">
        <v>5</v>
      </c>
      <c r="F19" s="21" t="s">
        <v>5</v>
      </c>
      <c r="G19" s="21" t="s">
        <v>5</v>
      </c>
      <c r="H19" s="42"/>
      <c r="I19" s="28"/>
      <c r="J19" s="28"/>
      <c r="K19" s="28"/>
      <c r="L19" s="28"/>
      <c r="M19" s="37"/>
    </row>
    <row r="20" spans="1:13" s="25" customFormat="1" ht="30" x14ac:dyDescent="0.25">
      <c r="A20" s="4">
        <v>1</v>
      </c>
      <c r="B20" s="43" t="s">
        <v>31</v>
      </c>
      <c r="C20" s="27" t="s">
        <v>28</v>
      </c>
      <c r="D20" s="17">
        <v>20</v>
      </c>
      <c r="E20" s="9">
        <v>899</v>
      </c>
      <c r="F20" s="5">
        <v>816</v>
      </c>
      <c r="G20" s="26">
        <v>856.8</v>
      </c>
      <c r="H20" s="26">
        <f t="shared" ref="H20" si="0">AVERAGE(E20:G20)</f>
        <v>857.26666666666677</v>
      </c>
      <c r="I20" s="24">
        <f t="shared" ref="I20" si="1" xml:space="preserve"> COUNT(E20:G20)</f>
        <v>3</v>
      </c>
      <c r="J20" s="24">
        <f t="shared" ref="J20" si="2">STDEV(E20:G20)</f>
        <v>41.501967824831311</v>
      </c>
      <c r="K20" s="24">
        <f t="shared" ref="K20" si="3">J20/H20*100</f>
        <v>4.8411969622246644</v>
      </c>
      <c r="L20" s="24" t="str">
        <f t="shared" ref="L20" si="4">IF(K20&lt;33,"ОДНОРОДНЫЕ","НЕОДНОРОДНЫЕ")</f>
        <v>ОДНОРОДНЫЕ</v>
      </c>
      <c r="M20" s="26">
        <f t="shared" ref="M20" si="5">D20*H20</f>
        <v>17145.333333333336</v>
      </c>
    </row>
    <row r="21" spans="1:13" s="25" customFormat="1" ht="30" x14ac:dyDescent="0.25">
      <c r="A21" s="4">
        <v>2</v>
      </c>
      <c r="B21" s="43" t="s">
        <v>32</v>
      </c>
      <c r="C21" s="27" t="s">
        <v>28</v>
      </c>
      <c r="D21" s="17">
        <v>20</v>
      </c>
      <c r="E21" s="9">
        <v>899</v>
      </c>
      <c r="F21" s="5">
        <v>816</v>
      </c>
      <c r="G21" s="26">
        <v>856.8</v>
      </c>
      <c r="H21" s="26">
        <f t="shared" ref="H21:H34" si="6">AVERAGE(E21:G21)</f>
        <v>857.26666666666677</v>
      </c>
      <c r="I21" s="24">
        <f t="shared" ref="I21:I34" si="7" xml:space="preserve"> COUNT(E21:G21)</f>
        <v>3</v>
      </c>
      <c r="J21" s="24">
        <f t="shared" ref="J21:J34" si="8">STDEV(E21:G21)</f>
        <v>41.501967824831311</v>
      </c>
      <c r="K21" s="24">
        <f t="shared" ref="K21:K34" si="9">J21/H21*100</f>
        <v>4.8411969622246644</v>
      </c>
      <c r="L21" s="24" t="str">
        <f t="shared" ref="L21:L34" si="10">IF(K21&lt;33,"ОДНОРОДНЫЕ","НЕОДНОРОДНЫЕ")</f>
        <v>ОДНОРОДНЫЕ</v>
      </c>
      <c r="M21" s="26">
        <f t="shared" ref="M21:M34" si="11">D21*H21</f>
        <v>17145.333333333336</v>
      </c>
    </row>
    <row r="22" spans="1:13" s="25" customFormat="1" ht="30" x14ac:dyDescent="0.25">
      <c r="A22" s="4">
        <v>3</v>
      </c>
      <c r="B22" s="43" t="s">
        <v>33</v>
      </c>
      <c r="C22" s="27" t="s">
        <v>28</v>
      </c>
      <c r="D22" s="17">
        <v>250</v>
      </c>
      <c r="E22" s="9">
        <v>105</v>
      </c>
      <c r="F22" s="5">
        <v>96</v>
      </c>
      <c r="G22" s="26">
        <v>100.8</v>
      </c>
      <c r="H22" s="26">
        <f t="shared" si="6"/>
        <v>100.60000000000001</v>
      </c>
      <c r="I22" s="24">
        <f t="shared" si="7"/>
        <v>3</v>
      </c>
      <c r="J22" s="24">
        <f t="shared" si="8"/>
        <v>4.5033320996790804</v>
      </c>
      <c r="K22" s="24">
        <f t="shared" si="9"/>
        <v>4.4764732601183699</v>
      </c>
      <c r="L22" s="24" t="str">
        <f t="shared" si="10"/>
        <v>ОДНОРОДНЫЕ</v>
      </c>
      <c r="M22" s="26">
        <f t="shared" si="11"/>
        <v>25150.000000000004</v>
      </c>
    </row>
    <row r="23" spans="1:13" s="25" customFormat="1" ht="30" x14ac:dyDescent="0.25">
      <c r="A23" s="4">
        <v>4</v>
      </c>
      <c r="B23" s="43" t="s">
        <v>34</v>
      </c>
      <c r="C23" s="27" t="s">
        <v>28</v>
      </c>
      <c r="D23" s="17">
        <v>100</v>
      </c>
      <c r="E23" s="9">
        <v>165</v>
      </c>
      <c r="F23" s="5">
        <v>150</v>
      </c>
      <c r="G23" s="26">
        <v>157.5</v>
      </c>
      <c r="H23" s="26">
        <f t="shared" si="6"/>
        <v>157.5</v>
      </c>
      <c r="I23" s="24">
        <f t="shared" si="7"/>
        <v>3</v>
      </c>
      <c r="J23" s="24">
        <f t="shared" si="8"/>
        <v>7.5</v>
      </c>
      <c r="K23" s="24">
        <f t="shared" si="9"/>
        <v>4.7619047619047619</v>
      </c>
      <c r="L23" s="24" t="str">
        <f t="shared" si="10"/>
        <v>ОДНОРОДНЫЕ</v>
      </c>
      <c r="M23" s="26">
        <f t="shared" si="11"/>
        <v>15750</v>
      </c>
    </row>
    <row r="24" spans="1:13" s="25" customFormat="1" ht="30" x14ac:dyDescent="0.25">
      <c r="A24" s="4">
        <v>5</v>
      </c>
      <c r="B24" s="43" t="s">
        <v>35</v>
      </c>
      <c r="C24" s="27" t="s">
        <v>28</v>
      </c>
      <c r="D24" s="17">
        <v>50</v>
      </c>
      <c r="E24" s="9">
        <v>72</v>
      </c>
      <c r="F24" s="5">
        <v>66</v>
      </c>
      <c r="G24" s="26">
        <v>69.3</v>
      </c>
      <c r="H24" s="26">
        <f t="shared" si="6"/>
        <v>69.100000000000009</v>
      </c>
      <c r="I24" s="24">
        <f t="shared" si="7"/>
        <v>3</v>
      </c>
      <c r="J24" s="24">
        <f t="shared" si="8"/>
        <v>3.0049958402633439</v>
      </c>
      <c r="K24" s="24">
        <f t="shared" si="9"/>
        <v>4.3487638788181533</v>
      </c>
      <c r="L24" s="24" t="str">
        <f t="shared" si="10"/>
        <v>ОДНОРОДНЫЕ</v>
      </c>
      <c r="M24" s="26">
        <f t="shared" si="11"/>
        <v>3455.0000000000005</v>
      </c>
    </row>
    <row r="25" spans="1:13" s="25" customFormat="1" ht="30" x14ac:dyDescent="0.25">
      <c r="A25" s="4">
        <v>6</v>
      </c>
      <c r="B25" s="43" t="s">
        <v>36</v>
      </c>
      <c r="C25" s="27" t="s">
        <v>28</v>
      </c>
      <c r="D25" s="17">
        <v>50</v>
      </c>
      <c r="E25" s="9">
        <v>72</v>
      </c>
      <c r="F25" s="5">
        <v>66</v>
      </c>
      <c r="G25" s="26">
        <v>69.3</v>
      </c>
      <c r="H25" s="26">
        <f t="shared" si="6"/>
        <v>69.100000000000009</v>
      </c>
      <c r="I25" s="24">
        <f t="shared" si="7"/>
        <v>3</v>
      </c>
      <c r="J25" s="24">
        <f t="shared" si="8"/>
        <v>3.0049958402633439</v>
      </c>
      <c r="K25" s="24">
        <f t="shared" si="9"/>
        <v>4.3487638788181533</v>
      </c>
      <c r="L25" s="24" t="str">
        <f t="shared" si="10"/>
        <v>ОДНОРОДНЫЕ</v>
      </c>
      <c r="M25" s="26">
        <f t="shared" si="11"/>
        <v>3455.0000000000005</v>
      </c>
    </row>
    <row r="26" spans="1:13" s="25" customFormat="1" ht="45" x14ac:dyDescent="0.25">
      <c r="A26" s="4">
        <v>7</v>
      </c>
      <c r="B26" s="43" t="s">
        <v>37</v>
      </c>
      <c r="C26" s="27" t="s">
        <v>28</v>
      </c>
      <c r="D26" s="17">
        <v>50</v>
      </c>
      <c r="E26" s="9">
        <v>330</v>
      </c>
      <c r="F26" s="5">
        <v>300</v>
      </c>
      <c r="G26" s="26">
        <v>315</v>
      </c>
      <c r="H26" s="26">
        <f t="shared" si="6"/>
        <v>315</v>
      </c>
      <c r="I26" s="24">
        <f t="shared" si="7"/>
        <v>3</v>
      </c>
      <c r="J26" s="24">
        <f t="shared" si="8"/>
        <v>15</v>
      </c>
      <c r="K26" s="24">
        <f t="shared" si="9"/>
        <v>4.7619047619047619</v>
      </c>
      <c r="L26" s="24" t="str">
        <f t="shared" si="10"/>
        <v>ОДНОРОДНЫЕ</v>
      </c>
      <c r="M26" s="26">
        <f t="shared" si="11"/>
        <v>15750</v>
      </c>
    </row>
    <row r="27" spans="1:13" s="25" customFormat="1" ht="30" x14ac:dyDescent="0.25">
      <c r="A27" s="4">
        <v>8</v>
      </c>
      <c r="B27" s="43" t="s">
        <v>38</v>
      </c>
      <c r="C27" s="27" t="s">
        <v>28</v>
      </c>
      <c r="D27" s="17">
        <v>5</v>
      </c>
      <c r="E27" s="9">
        <v>3913</v>
      </c>
      <c r="F27" s="5">
        <v>3550</v>
      </c>
      <c r="G27" s="26">
        <v>3727.5</v>
      </c>
      <c r="H27" s="26">
        <f t="shared" si="6"/>
        <v>3730.1666666666665</v>
      </c>
      <c r="I27" s="24">
        <f t="shared" si="7"/>
        <v>3</v>
      </c>
      <c r="J27" s="24">
        <f t="shared" si="8"/>
        <v>181.51469178370476</v>
      </c>
      <c r="K27" s="24">
        <f t="shared" si="9"/>
        <v>4.8661281922265704</v>
      </c>
      <c r="L27" s="24" t="str">
        <f t="shared" si="10"/>
        <v>ОДНОРОДНЫЕ</v>
      </c>
      <c r="M27" s="26">
        <f t="shared" si="11"/>
        <v>18650.833333333332</v>
      </c>
    </row>
    <row r="28" spans="1:13" s="25" customFormat="1" ht="30" x14ac:dyDescent="0.25">
      <c r="A28" s="4">
        <v>9</v>
      </c>
      <c r="B28" s="43" t="s">
        <v>39</v>
      </c>
      <c r="C28" s="27" t="s">
        <v>28</v>
      </c>
      <c r="D28" s="17">
        <v>5</v>
      </c>
      <c r="E28" s="9">
        <v>3913</v>
      </c>
      <c r="F28" s="5">
        <v>3550</v>
      </c>
      <c r="G28" s="26">
        <v>3727.5</v>
      </c>
      <c r="H28" s="26">
        <f t="shared" si="6"/>
        <v>3730.1666666666665</v>
      </c>
      <c r="I28" s="24">
        <f t="shared" si="7"/>
        <v>3</v>
      </c>
      <c r="J28" s="24">
        <f t="shared" si="8"/>
        <v>181.51469178370476</v>
      </c>
      <c r="K28" s="24">
        <f t="shared" si="9"/>
        <v>4.8661281922265704</v>
      </c>
      <c r="L28" s="24" t="str">
        <f t="shared" si="10"/>
        <v>ОДНОРОДНЫЕ</v>
      </c>
      <c r="M28" s="26">
        <f t="shared" si="11"/>
        <v>18650.833333333332</v>
      </c>
    </row>
    <row r="29" spans="1:13" s="25" customFormat="1" ht="30" x14ac:dyDescent="0.25">
      <c r="A29" s="4">
        <v>10</v>
      </c>
      <c r="B29" s="43" t="s">
        <v>40</v>
      </c>
      <c r="C29" s="27" t="s">
        <v>28</v>
      </c>
      <c r="D29" s="17">
        <v>5</v>
      </c>
      <c r="E29" s="9">
        <v>3913</v>
      </c>
      <c r="F29" s="5">
        <v>3550</v>
      </c>
      <c r="G29" s="26">
        <v>3727.5</v>
      </c>
      <c r="H29" s="26">
        <f t="shared" si="6"/>
        <v>3730.1666666666665</v>
      </c>
      <c r="I29" s="24">
        <f t="shared" si="7"/>
        <v>3</v>
      </c>
      <c r="J29" s="24">
        <f t="shared" si="8"/>
        <v>181.51469178370476</v>
      </c>
      <c r="K29" s="24">
        <f t="shared" si="9"/>
        <v>4.8661281922265704</v>
      </c>
      <c r="L29" s="24" t="str">
        <f t="shared" si="10"/>
        <v>ОДНОРОДНЫЕ</v>
      </c>
      <c r="M29" s="26">
        <f t="shared" si="11"/>
        <v>18650.833333333332</v>
      </c>
    </row>
    <row r="30" spans="1:13" s="25" customFormat="1" ht="60" x14ac:dyDescent="0.25">
      <c r="A30" s="4">
        <v>11</v>
      </c>
      <c r="B30" s="43" t="s">
        <v>41</v>
      </c>
      <c r="C30" s="27" t="s">
        <v>28</v>
      </c>
      <c r="D30" s="17">
        <v>3</v>
      </c>
      <c r="E30" s="9">
        <v>1719</v>
      </c>
      <c r="F30" s="5">
        <v>1560</v>
      </c>
      <c r="G30" s="26">
        <v>1638</v>
      </c>
      <c r="H30" s="26">
        <f t="shared" si="6"/>
        <v>1639</v>
      </c>
      <c r="I30" s="24">
        <f t="shared" si="7"/>
        <v>3</v>
      </c>
      <c r="J30" s="24">
        <f t="shared" si="8"/>
        <v>79.50471684120383</v>
      </c>
      <c r="K30" s="24">
        <f t="shared" si="9"/>
        <v>4.8508063966567319</v>
      </c>
      <c r="L30" s="24" t="str">
        <f t="shared" si="10"/>
        <v>ОДНОРОДНЫЕ</v>
      </c>
      <c r="M30" s="26">
        <f t="shared" si="11"/>
        <v>4917</v>
      </c>
    </row>
    <row r="31" spans="1:13" s="25" customFormat="1" ht="75" x14ac:dyDescent="0.25">
      <c r="A31" s="4">
        <v>12</v>
      </c>
      <c r="B31" s="43" t="s">
        <v>42</v>
      </c>
      <c r="C31" s="27" t="s">
        <v>28</v>
      </c>
      <c r="D31" s="17">
        <v>10</v>
      </c>
      <c r="E31" s="9">
        <v>529</v>
      </c>
      <c r="F31" s="5">
        <v>480</v>
      </c>
      <c r="G31" s="26">
        <v>504</v>
      </c>
      <c r="H31" s="26">
        <f t="shared" si="6"/>
        <v>504.33333333333331</v>
      </c>
      <c r="I31" s="24">
        <f t="shared" si="7"/>
        <v>3</v>
      </c>
      <c r="J31" s="24">
        <f t="shared" si="8"/>
        <v>24.501700621249402</v>
      </c>
      <c r="K31" s="24">
        <f t="shared" si="9"/>
        <v>4.858235417299948</v>
      </c>
      <c r="L31" s="24" t="str">
        <f t="shared" si="10"/>
        <v>ОДНОРОДНЫЕ</v>
      </c>
      <c r="M31" s="26">
        <f t="shared" si="11"/>
        <v>5043.333333333333</v>
      </c>
    </row>
    <row r="32" spans="1:13" s="25" customFormat="1" x14ac:dyDescent="0.25">
      <c r="A32" s="4">
        <v>13</v>
      </c>
      <c r="B32" s="43" t="s">
        <v>43</v>
      </c>
      <c r="C32" s="27" t="s">
        <v>28</v>
      </c>
      <c r="D32" s="17">
        <v>500</v>
      </c>
      <c r="E32" s="9">
        <v>109</v>
      </c>
      <c r="F32" s="5">
        <v>99</v>
      </c>
      <c r="G32" s="26">
        <v>103.95</v>
      </c>
      <c r="H32" s="26">
        <f t="shared" si="6"/>
        <v>103.98333333333333</v>
      </c>
      <c r="I32" s="24">
        <f t="shared" si="7"/>
        <v>3</v>
      </c>
      <c r="J32" s="24">
        <f t="shared" si="8"/>
        <v>5.0000833326389005</v>
      </c>
      <c r="K32" s="24">
        <f t="shared" si="9"/>
        <v>4.8085430350750764</v>
      </c>
      <c r="L32" s="24" t="str">
        <f t="shared" si="10"/>
        <v>ОДНОРОДНЫЕ</v>
      </c>
      <c r="M32" s="26">
        <f t="shared" si="11"/>
        <v>51991.666666666664</v>
      </c>
    </row>
    <row r="33" spans="1:13" s="25" customFormat="1" ht="45" x14ac:dyDescent="0.25">
      <c r="A33" s="4">
        <v>14</v>
      </c>
      <c r="B33" s="43" t="s">
        <v>44</v>
      </c>
      <c r="C33" s="27" t="s">
        <v>28</v>
      </c>
      <c r="D33" s="17">
        <v>50</v>
      </c>
      <c r="E33" s="9">
        <v>1394</v>
      </c>
      <c r="F33" s="5">
        <v>1265</v>
      </c>
      <c r="G33" s="26">
        <v>1328.25</v>
      </c>
      <c r="H33" s="26">
        <f t="shared" si="6"/>
        <v>1329.0833333333333</v>
      </c>
      <c r="I33" s="24">
        <f t="shared" si="7"/>
        <v>3</v>
      </c>
      <c r="J33" s="24">
        <f t="shared" si="8"/>
        <v>64.504037341342695</v>
      </c>
      <c r="K33" s="24">
        <f t="shared" si="9"/>
        <v>4.8532726070356285</v>
      </c>
      <c r="L33" s="24" t="str">
        <f t="shared" si="10"/>
        <v>ОДНОРОДНЫЕ</v>
      </c>
      <c r="M33" s="26">
        <f t="shared" si="11"/>
        <v>66454.166666666657</v>
      </c>
    </row>
    <row r="34" spans="1:13" s="25" customFormat="1" x14ac:dyDescent="0.25">
      <c r="A34" s="4">
        <v>15</v>
      </c>
      <c r="B34" s="43" t="s">
        <v>45</v>
      </c>
      <c r="C34" s="27" t="s">
        <v>28</v>
      </c>
      <c r="D34" s="17">
        <v>100</v>
      </c>
      <c r="E34" s="9">
        <v>11</v>
      </c>
      <c r="F34" s="5">
        <v>10</v>
      </c>
      <c r="G34" s="26">
        <v>10.5</v>
      </c>
      <c r="H34" s="26">
        <f t="shared" si="6"/>
        <v>10.5</v>
      </c>
      <c r="I34" s="24">
        <f t="shared" si="7"/>
        <v>3</v>
      </c>
      <c r="J34" s="24">
        <f t="shared" si="8"/>
        <v>0.5</v>
      </c>
      <c r="K34" s="24">
        <f t="shared" si="9"/>
        <v>4.7619047619047619</v>
      </c>
      <c r="L34" s="24" t="str">
        <f t="shared" si="10"/>
        <v>ОДНОРОДНЫЕ</v>
      </c>
      <c r="M34" s="26">
        <f t="shared" si="11"/>
        <v>1050</v>
      </c>
    </row>
    <row r="35" spans="1:13" ht="30" x14ac:dyDescent="0.25">
      <c r="A35" s="4">
        <v>16</v>
      </c>
      <c r="B35" s="43" t="s">
        <v>46</v>
      </c>
      <c r="C35" s="27" t="s">
        <v>28</v>
      </c>
      <c r="D35" s="17">
        <v>100</v>
      </c>
      <c r="E35" s="9">
        <v>71</v>
      </c>
      <c r="F35" s="5">
        <v>65</v>
      </c>
      <c r="G35" s="21">
        <v>68.25</v>
      </c>
      <c r="H35" s="21">
        <f t="shared" ref="H35" si="12">AVERAGE(E35:G35)</f>
        <v>68.083333333333329</v>
      </c>
      <c r="I35" s="18">
        <f t="shared" ref="I35" si="13" xml:space="preserve"> COUNT(E35:G35)</f>
        <v>3</v>
      </c>
      <c r="J35" s="18">
        <f t="shared" ref="J35" si="14">STDEV(E35:G35)</f>
        <v>3.0034702151566832</v>
      </c>
      <c r="K35" s="18">
        <f t="shared" ref="K35" si="15">J35/H35*100</f>
        <v>4.4114617603280539</v>
      </c>
      <c r="L35" s="18" t="str">
        <f t="shared" ref="L35" si="16">IF(K35&lt;33,"ОДНОРОДНЫЕ","НЕОДНОРОДНЫЕ")</f>
        <v>ОДНОРОДНЫЕ</v>
      </c>
      <c r="M35" s="21">
        <f t="shared" ref="M35" si="17">D35*H35</f>
        <v>6808.333333333333</v>
      </c>
    </row>
    <row r="36" spans="1:13" ht="30" x14ac:dyDescent="0.25">
      <c r="A36" s="4">
        <v>17</v>
      </c>
      <c r="B36" s="43" t="s">
        <v>47</v>
      </c>
      <c r="C36" s="27" t="s">
        <v>28</v>
      </c>
      <c r="D36" s="17">
        <v>650</v>
      </c>
      <c r="E36" s="9">
        <v>176</v>
      </c>
      <c r="F36" s="5">
        <v>160</v>
      </c>
      <c r="G36" s="21">
        <v>168</v>
      </c>
      <c r="H36" s="21">
        <f t="shared" ref="H36:H49" si="18">AVERAGE(E36:G36)</f>
        <v>168</v>
      </c>
      <c r="I36" s="18">
        <f t="shared" ref="I36:I49" si="19" xml:space="preserve"> COUNT(E36:G36)</f>
        <v>3</v>
      </c>
      <c r="J36" s="18">
        <f t="shared" ref="J36:J49" si="20">STDEV(E36:G36)</f>
        <v>8</v>
      </c>
      <c r="K36" s="18">
        <f t="shared" ref="K36:K49" si="21">J36/H36*100</f>
        <v>4.7619047619047619</v>
      </c>
      <c r="L36" s="18" t="str">
        <f t="shared" ref="L36:L49" si="22">IF(K36&lt;33,"ОДНОРОДНЫЕ","НЕОДНОРОДНЫЕ")</f>
        <v>ОДНОРОДНЫЕ</v>
      </c>
      <c r="M36" s="21">
        <f t="shared" ref="M36:M49" si="23">D36*H36</f>
        <v>109200</v>
      </c>
    </row>
    <row r="37" spans="1:13" ht="30" x14ac:dyDescent="0.25">
      <c r="A37" s="4">
        <v>18</v>
      </c>
      <c r="B37" s="43" t="s">
        <v>48</v>
      </c>
      <c r="C37" s="27" t="s">
        <v>28</v>
      </c>
      <c r="D37" s="17">
        <v>40</v>
      </c>
      <c r="E37" s="9">
        <v>312</v>
      </c>
      <c r="F37" s="5">
        <v>283</v>
      </c>
      <c r="G37" s="21">
        <v>297.14999999999998</v>
      </c>
      <c r="H37" s="21">
        <f t="shared" si="18"/>
        <v>297.38333333333333</v>
      </c>
      <c r="I37" s="18">
        <f t="shared" si="19"/>
        <v>3</v>
      </c>
      <c r="J37" s="18">
        <f t="shared" si="20"/>
        <v>14.501407977618358</v>
      </c>
      <c r="K37" s="18">
        <f t="shared" si="21"/>
        <v>4.8763351379089919</v>
      </c>
      <c r="L37" s="18" t="str">
        <f t="shared" si="22"/>
        <v>ОДНОРОДНЫЕ</v>
      </c>
      <c r="M37" s="21">
        <f t="shared" si="23"/>
        <v>11895.333333333332</v>
      </c>
    </row>
    <row r="38" spans="1:13" ht="45" x14ac:dyDescent="0.25">
      <c r="A38" s="4">
        <v>19</v>
      </c>
      <c r="B38" s="43" t="s">
        <v>49</v>
      </c>
      <c r="C38" s="27" t="s">
        <v>28</v>
      </c>
      <c r="D38" s="17">
        <v>60</v>
      </c>
      <c r="E38" s="9">
        <v>529</v>
      </c>
      <c r="F38" s="5">
        <v>480</v>
      </c>
      <c r="G38" s="21">
        <v>504</v>
      </c>
      <c r="H38" s="21">
        <f t="shared" si="18"/>
        <v>504.33333333333331</v>
      </c>
      <c r="I38" s="18">
        <f t="shared" si="19"/>
        <v>3</v>
      </c>
      <c r="J38" s="18">
        <f t="shared" si="20"/>
        <v>24.501700621249402</v>
      </c>
      <c r="K38" s="18">
        <f t="shared" si="21"/>
        <v>4.858235417299948</v>
      </c>
      <c r="L38" s="18" t="str">
        <f t="shared" si="22"/>
        <v>ОДНОРОДНЫЕ</v>
      </c>
      <c r="M38" s="21">
        <f t="shared" si="23"/>
        <v>30260</v>
      </c>
    </row>
    <row r="39" spans="1:13" ht="30" x14ac:dyDescent="0.25">
      <c r="A39" s="4">
        <v>20</v>
      </c>
      <c r="B39" s="43" t="s">
        <v>50</v>
      </c>
      <c r="C39" s="27" t="s">
        <v>28</v>
      </c>
      <c r="D39" s="17">
        <v>750</v>
      </c>
      <c r="E39" s="9">
        <v>66</v>
      </c>
      <c r="F39" s="5">
        <v>60</v>
      </c>
      <c r="G39" s="21">
        <v>63</v>
      </c>
      <c r="H39" s="21">
        <f t="shared" si="18"/>
        <v>63</v>
      </c>
      <c r="I39" s="18">
        <f t="shared" si="19"/>
        <v>3</v>
      </c>
      <c r="J39" s="18">
        <f t="shared" si="20"/>
        <v>3</v>
      </c>
      <c r="K39" s="18">
        <f t="shared" si="21"/>
        <v>4.7619047619047619</v>
      </c>
      <c r="L39" s="18" t="str">
        <f t="shared" si="22"/>
        <v>ОДНОРОДНЫЕ</v>
      </c>
      <c r="M39" s="21">
        <f t="shared" si="23"/>
        <v>47250</v>
      </c>
    </row>
    <row r="40" spans="1:13" ht="30" x14ac:dyDescent="0.25">
      <c r="A40" s="4">
        <v>21</v>
      </c>
      <c r="B40" s="43" t="s">
        <v>51</v>
      </c>
      <c r="C40" s="27" t="s">
        <v>28</v>
      </c>
      <c r="D40" s="17">
        <v>100</v>
      </c>
      <c r="E40" s="9">
        <v>178</v>
      </c>
      <c r="F40" s="5">
        <v>162</v>
      </c>
      <c r="G40" s="21">
        <v>170.1</v>
      </c>
      <c r="H40" s="21">
        <f t="shared" si="18"/>
        <v>170.03333333333333</v>
      </c>
      <c r="I40" s="18">
        <f t="shared" si="19"/>
        <v>3</v>
      </c>
      <c r="J40" s="18">
        <f t="shared" si="20"/>
        <v>8.0002083306207297</v>
      </c>
      <c r="K40" s="18">
        <f t="shared" si="21"/>
        <v>4.7050823352013698</v>
      </c>
      <c r="L40" s="18" t="str">
        <f t="shared" si="22"/>
        <v>ОДНОРОДНЫЕ</v>
      </c>
      <c r="M40" s="21">
        <f t="shared" si="23"/>
        <v>17003.333333333332</v>
      </c>
    </row>
    <row r="41" spans="1:13" x14ac:dyDescent="0.25">
      <c r="A41" s="4">
        <v>22</v>
      </c>
      <c r="B41" s="43" t="s">
        <v>52</v>
      </c>
      <c r="C41" s="27" t="s">
        <v>28</v>
      </c>
      <c r="D41" s="17">
        <v>17500</v>
      </c>
      <c r="E41" s="9">
        <v>3</v>
      </c>
      <c r="F41" s="5">
        <v>3.3</v>
      </c>
      <c r="G41" s="21">
        <v>3.47</v>
      </c>
      <c r="H41" s="21">
        <f t="shared" si="18"/>
        <v>3.2566666666666664</v>
      </c>
      <c r="I41" s="18">
        <f t="shared" si="19"/>
        <v>3</v>
      </c>
      <c r="J41" s="18">
        <f t="shared" si="20"/>
        <v>0.23797758998135385</v>
      </c>
      <c r="K41" s="18">
        <f t="shared" si="21"/>
        <v>7.3073978499903953</v>
      </c>
      <c r="L41" s="18" t="str">
        <f t="shared" si="22"/>
        <v>ОДНОРОДНЫЕ</v>
      </c>
      <c r="M41" s="21">
        <f t="shared" si="23"/>
        <v>56991.666666666664</v>
      </c>
    </row>
    <row r="42" spans="1:13" x14ac:dyDescent="0.25">
      <c r="A42" s="4">
        <v>23</v>
      </c>
      <c r="B42" s="43" t="s">
        <v>53</v>
      </c>
      <c r="C42" s="27" t="s">
        <v>28</v>
      </c>
      <c r="D42" s="17">
        <v>35000</v>
      </c>
      <c r="E42" s="9">
        <v>3</v>
      </c>
      <c r="F42" s="5">
        <v>3.3</v>
      </c>
      <c r="G42" s="21">
        <v>3.47</v>
      </c>
      <c r="H42" s="21">
        <f t="shared" si="18"/>
        <v>3.2566666666666664</v>
      </c>
      <c r="I42" s="18">
        <f t="shared" si="19"/>
        <v>3</v>
      </c>
      <c r="J42" s="18">
        <f t="shared" si="20"/>
        <v>0.23797758998135385</v>
      </c>
      <c r="K42" s="18">
        <f t="shared" si="21"/>
        <v>7.3073978499903953</v>
      </c>
      <c r="L42" s="18" t="str">
        <f t="shared" si="22"/>
        <v>ОДНОРОДНЫЕ</v>
      </c>
      <c r="M42" s="21">
        <f t="shared" si="23"/>
        <v>113983.33333333333</v>
      </c>
    </row>
    <row r="43" spans="1:13" x14ac:dyDescent="0.25">
      <c r="A43" s="4">
        <v>24</v>
      </c>
      <c r="B43" s="43" t="s">
        <v>54</v>
      </c>
      <c r="C43" s="27" t="s">
        <v>28</v>
      </c>
      <c r="D43" s="17">
        <v>14000</v>
      </c>
      <c r="E43" s="9">
        <v>6</v>
      </c>
      <c r="F43" s="5">
        <v>5.5</v>
      </c>
      <c r="G43" s="21">
        <v>5.78</v>
      </c>
      <c r="H43" s="21">
        <f t="shared" si="18"/>
        <v>5.7600000000000007</v>
      </c>
      <c r="I43" s="18">
        <f t="shared" si="19"/>
        <v>3</v>
      </c>
      <c r="J43" s="18">
        <f t="shared" si="20"/>
        <v>0.25059928172283336</v>
      </c>
      <c r="K43" s="18">
        <f t="shared" si="21"/>
        <v>4.3506819743547451</v>
      </c>
      <c r="L43" s="18" t="str">
        <f t="shared" si="22"/>
        <v>ОДНОРОДНЫЕ</v>
      </c>
      <c r="M43" s="21">
        <f t="shared" si="23"/>
        <v>80640.000000000015</v>
      </c>
    </row>
    <row r="44" spans="1:13" x14ac:dyDescent="0.25">
      <c r="A44" s="4">
        <v>25</v>
      </c>
      <c r="B44" s="43" t="s">
        <v>55</v>
      </c>
      <c r="C44" s="27" t="s">
        <v>28</v>
      </c>
      <c r="D44" s="17">
        <v>28000</v>
      </c>
      <c r="E44" s="9">
        <v>6</v>
      </c>
      <c r="F44" s="5">
        <v>5.5</v>
      </c>
      <c r="G44" s="21">
        <v>5.78</v>
      </c>
      <c r="H44" s="21">
        <f t="shared" si="18"/>
        <v>5.7600000000000007</v>
      </c>
      <c r="I44" s="18">
        <f t="shared" si="19"/>
        <v>3</v>
      </c>
      <c r="J44" s="18">
        <f t="shared" si="20"/>
        <v>0.25059928172283336</v>
      </c>
      <c r="K44" s="18">
        <f t="shared" si="21"/>
        <v>4.3506819743547451</v>
      </c>
      <c r="L44" s="18" t="str">
        <f t="shared" si="22"/>
        <v>ОДНОРОДНЫЕ</v>
      </c>
      <c r="M44" s="21">
        <f t="shared" si="23"/>
        <v>161280.00000000003</v>
      </c>
    </row>
    <row r="45" spans="1:13" ht="45" x14ac:dyDescent="0.25">
      <c r="A45" s="4">
        <v>26</v>
      </c>
      <c r="B45" s="43" t="s">
        <v>56</v>
      </c>
      <c r="C45" s="27" t="s">
        <v>28</v>
      </c>
      <c r="D45" s="17">
        <v>2350</v>
      </c>
      <c r="E45" s="9">
        <v>41</v>
      </c>
      <c r="F45" s="5">
        <v>37.4</v>
      </c>
      <c r="G45" s="21">
        <v>39.270000000000003</v>
      </c>
      <c r="H45" s="21">
        <f t="shared" si="18"/>
        <v>39.223333333333336</v>
      </c>
      <c r="I45" s="18">
        <f t="shared" si="19"/>
        <v>3</v>
      </c>
      <c r="J45" s="18">
        <f t="shared" si="20"/>
        <v>1.8004536465383763</v>
      </c>
      <c r="K45" s="18">
        <f t="shared" si="21"/>
        <v>4.5902616976418189</v>
      </c>
      <c r="L45" s="18" t="str">
        <f t="shared" si="22"/>
        <v>ОДНОРОДНЫЕ</v>
      </c>
      <c r="M45" s="21">
        <f t="shared" si="23"/>
        <v>92174.833333333343</v>
      </c>
    </row>
    <row r="46" spans="1:13" ht="30" x14ac:dyDescent="0.25">
      <c r="A46" s="4">
        <v>27</v>
      </c>
      <c r="B46" s="43" t="s">
        <v>57</v>
      </c>
      <c r="C46" s="27" t="s">
        <v>28</v>
      </c>
      <c r="D46" s="17">
        <v>3300</v>
      </c>
      <c r="E46" s="9">
        <v>58</v>
      </c>
      <c r="F46" s="5">
        <v>52.8</v>
      </c>
      <c r="G46" s="21">
        <v>55.44</v>
      </c>
      <c r="H46" s="21">
        <f t="shared" si="18"/>
        <v>55.413333333333334</v>
      </c>
      <c r="I46" s="18">
        <f t="shared" si="19"/>
        <v>3</v>
      </c>
      <c r="J46" s="18">
        <f t="shared" si="20"/>
        <v>2.6001025620796847</v>
      </c>
      <c r="K46" s="18">
        <f t="shared" si="21"/>
        <v>4.6921966351293634</v>
      </c>
      <c r="L46" s="18" t="str">
        <f t="shared" si="22"/>
        <v>ОДНОРОДНЫЕ</v>
      </c>
      <c r="M46" s="21">
        <f t="shared" si="23"/>
        <v>182864</v>
      </c>
    </row>
    <row r="47" spans="1:13" ht="60" x14ac:dyDescent="0.25">
      <c r="A47" s="4">
        <v>28</v>
      </c>
      <c r="B47" s="43" t="s">
        <v>58</v>
      </c>
      <c r="C47" s="27" t="s">
        <v>28</v>
      </c>
      <c r="D47" s="17">
        <v>700</v>
      </c>
      <c r="E47" s="9">
        <v>151</v>
      </c>
      <c r="F47" s="5">
        <v>137.5</v>
      </c>
      <c r="G47" s="21">
        <v>144.38</v>
      </c>
      <c r="H47" s="21">
        <f t="shared" si="18"/>
        <v>144.29333333333332</v>
      </c>
      <c r="I47" s="18">
        <f t="shared" si="19"/>
        <v>3</v>
      </c>
      <c r="J47" s="18">
        <f t="shared" si="20"/>
        <v>6.7504172710532</v>
      </c>
      <c r="K47" s="18">
        <f t="shared" si="21"/>
        <v>4.6782599827110518</v>
      </c>
      <c r="L47" s="18" t="str">
        <f t="shared" si="22"/>
        <v>ОДНОРОДНЫЕ</v>
      </c>
      <c r="M47" s="21">
        <f t="shared" si="23"/>
        <v>101005.33333333333</v>
      </c>
    </row>
    <row r="48" spans="1:13" ht="45" x14ac:dyDescent="0.25">
      <c r="A48" s="4">
        <v>29</v>
      </c>
      <c r="B48" s="43" t="s">
        <v>56</v>
      </c>
      <c r="C48" s="27" t="s">
        <v>28</v>
      </c>
      <c r="D48" s="17">
        <v>900</v>
      </c>
      <c r="E48" s="9">
        <v>48</v>
      </c>
      <c r="F48" s="5">
        <v>44</v>
      </c>
      <c r="G48" s="21">
        <v>46.2</v>
      </c>
      <c r="H48" s="21">
        <f t="shared" si="18"/>
        <v>46.066666666666663</v>
      </c>
      <c r="I48" s="18">
        <f t="shared" si="19"/>
        <v>3</v>
      </c>
      <c r="J48" s="18">
        <f t="shared" si="20"/>
        <v>2.0033305601755624</v>
      </c>
      <c r="K48" s="18">
        <f t="shared" si="21"/>
        <v>4.3487638788181533</v>
      </c>
      <c r="L48" s="18" t="str">
        <f t="shared" si="22"/>
        <v>ОДНОРОДНЫЕ</v>
      </c>
      <c r="M48" s="21">
        <f t="shared" si="23"/>
        <v>41460</v>
      </c>
    </row>
    <row r="49" spans="1:15" ht="30" x14ac:dyDescent="0.25">
      <c r="A49" s="4">
        <v>30</v>
      </c>
      <c r="B49" s="43" t="s">
        <v>57</v>
      </c>
      <c r="C49" s="27" t="s">
        <v>28</v>
      </c>
      <c r="D49" s="17">
        <v>50</v>
      </c>
      <c r="E49" s="9">
        <v>472</v>
      </c>
      <c r="F49" s="5">
        <v>429</v>
      </c>
      <c r="G49" s="21">
        <v>450.45</v>
      </c>
      <c r="H49" s="21">
        <f t="shared" si="18"/>
        <v>450.48333333333335</v>
      </c>
      <c r="I49" s="18">
        <f t="shared" si="19"/>
        <v>3</v>
      </c>
      <c r="J49" s="18">
        <f t="shared" si="20"/>
        <v>21.500019379836228</v>
      </c>
      <c r="K49" s="18">
        <f t="shared" si="21"/>
        <v>4.7726558984430563</v>
      </c>
      <c r="L49" s="18" t="str">
        <f t="shared" si="22"/>
        <v>ОДНОРОДНЫЕ</v>
      </c>
      <c r="M49" s="21">
        <f t="shared" si="23"/>
        <v>22524.166666666668</v>
      </c>
    </row>
    <row r="50" spans="1:15" x14ac:dyDescent="0.25">
      <c r="A50" s="4"/>
      <c r="B50" s="11"/>
      <c r="C50" s="10"/>
      <c r="D50" s="6"/>
      <c r="E50" s="21">
        <f>SUMPRODUCT($D$20:$D$49,E20:E49)</f>
        <v>1399622</v>
      </c>
      <c r="F50" s="26">
        <f>SUMPRODUCT($D$20:$D$49,F20:F49)</f>
        <v>1305220</v>
      </c>
      <c r="G50" s="26">
        <f>SUMPRODUCT($D$20:$D$49,G20:G49)</f>
        <v>1370957</v>
      </c>
      <c r="H50" s="21"/>
      <c r="I50" s="18"/>
      <c r="J50" s="18"/>
      <c r="K50" s="18"/>
      <c r="L50" s="18"/>
      <c r="M50" s="3">
        <f>SUM(M20:M49)</f>
        <v>1358599.6666666667</v>
      </c>
    </row>
    <row r="52" spans="1:15" x14ac:dyDescent="0.25">
      <c r="A52" s="35" t="s">
        <v>20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5" x14ac:dyDescent="0.25">
      <c r="A53" s="36" t="s">
        <v>19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5" ht="1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5" s="8" customFormat="1" x14ac:dyDescent="0.25">
      <c r="A55" s="31" t="s">
        <v>62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7"/>
      <c r="O55" s="7"/>
    </row>
    <row r="57" spans="1:15" x14ac:dyDescent="0.25">
      <c r="J57" s="14"/>
    </row>
    <row r="61" spans="1:15" x14ac:dyDescent="0.25">
      <c r="L61" s="14"/>
    </row>
  </sheetData>
  <mergeCells count="18">
    <mergeCell ref="A55:M55"/>
    <mergeCell ref="A54:M54"/>
    <mergeCell ref="J12:K12"/>
    <mergeCell ref="B14:L14"/>
    <mergeCell ref="A52:M52"/>
    <mergeCell ref="A53:M53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50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50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2023-06-21T02:38:43Z</dcterms:modified>
</cp:coreProperties>
</file>