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G35" i="1"/>
  <c r="E35" i="1"/>
  <c r="H21" i="1" l="1"/>
  <c r="M21" i="1" s="1"/>
  <c r="I21" i="1"/>
  <c r="J21" i="1"/>
  <c r="K21" i="1" s="1"/>
  <c r="L21" i="1" s="1"/>
  <c r="H22" i="1"/>
  <c r="M22" i="1" s="1"/>
  <c r="I22" i="1"/>
  <c r="J22" i="1"/>
  <c r="H23" i="1"/>
  <c r="M23" i="1" s="1"/>
  <c r="I23" i="1"/>
  <c r="J23" i="1"/>
  <c r="K23" i="1" s="1"/>
  <c r="L23" i="1" s="1"/>
  <c r="H24" i="1"/>
  <c r="M24" i="1" s="1"/>
  <c r="I24" i="1"/>
  <c r="J24" i="1"/>
  <c r="H25" i="1"/>
  <c r="M25" i="1" s="1"/>
  <c r="I25" i="1"/>
  <c r="J25" i="1"/>
  <c r="K25" i="1" s="1"/>
  <c r="L25" i="1" s="1"/>
  <c r="H26" i="1"/>
  <c r="M26" i="1" s="1"/>
  <c r="I26" i="1"/>
  <c r="J26" i="1"/>
  <c r="H27" i="1"/>
  <c r="M27" i="1" s="1"/>
  <c r="I27" i="1"/>
  <c r="J27" i="1"/>
  <c r="K27" i="1" s="1"/>
  <c r="L27" i="1" s="1"/>
  <c r="H28" i="1"/>
  <c r="M28" i="1" s="1"/>
  <c r="I28" i="1"/>
  <c r="J28" i="1"/>
  <c r="H29" i="1"/>
  <c r="M29" i="1" s="1"/>
  <c r="I29" i="1"/>
  <c r="J29" i="1"/>
  <c r="K29" i="1" s="1"/>
  <c r="L29" i="1" s="1"/>
  <c r="H30" i="1"/>
  <c r="K30" i="1" s="1"/>
  <c r="L30" i="1" s="1"/>
  <c r="I30" i="1"/>
  <c r="J30" i="1"/>
  <c r="H31" i="1"/>
  <c r="M31" i="1" s="1"/>
  <c r="I31" i="1"/>
  <c r="J31" i="1"/>
  <c r="K31" i="1" s="1"/>
  <c r="L31" i="1" s="1"/>
  <c r="H32" i="1"/>
  <c r="M32" i="1" s="1"/>
  <c r="I32" i="1"/>
  <c r="J32" i="1"/>
  <c r="K32" i="1" s="1"/>
  <c r="L32" i="1" s="1"/>
  <c r="H33" i="1"/>
  <c r="M33" i="1" s="1"/>
  <c r="I33" i="1"/>
  <c r="J33" i="1"/>
  <c r="H34" i="1"/>
  <c r="I34" i="1"/>
  <c r="J34" i="1"/>
  <c r="K34" i="1" s="1"/>
  <c r="L34" i="1" s="1"/>
  <c r="M34" i="1"/>
  <c r="K28" i="1" l="1"/>
  <c r="L28" i="1" s="1"/>
  <c r="K24" i="1"/>
  <c r="L24" i="1" s="1"/>
  <c r="M30" i="1"/>
  <c r="K26" i="1"/>
  <c r="L26" i="1" s="1"/>
  <c r="K22" i="1"/>
  <c r="L22" i="1" s="1"/>
  <c r="K33" i="1"/>
  <c r="L33" i="1" s="1"/>
  <c r="C17" i="1"/>
  <c r="H20" i="1"/>
  <c r="M20" i="1" s="1"/>
  <c r="I20" i="1"/>
  <c r="J20" i="1"/>
  <c r="M35" i="1" l="1"/>
  <c r="K20" i="1"/>
  <c r="L20" i="1" s="1"/>
</calcChain>
</file>

<file path=xl/sharedStrings.xml><?xml version="1.0" encoding="utf-8"?>
<sst xmlns="http://schemas.openxmlformats.org/spreadsheetml/2006/main" count="66" uniqueCount="48">
  <si>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</si>
  <si>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</si>
  <si>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</si>
  <si>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</si>
  <si>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</si>
  <si>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</si>
  <si>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</si>
  <si>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</si>
  <si>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</si>
  <si>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</si>
  <si>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</si>
  <si>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</si>
  <si>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</si>
  <si>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</si>
  <si>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</si>
  <si>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</si>
  <si>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</si>
  <si>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</si>
  <si>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</si>
  <si>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</si>
  <si>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</si>
  <si>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</si>
  <si>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</si>
  <si>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</si>
  <si>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</si>
  <si>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</si>
  <si>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</si>
  <si>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</si>
  <si>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</si>
  <si>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158-23</t>
  </si>
  <si>
    <t xml:space="preserve">на поставку медицинских перевязочных материалов </t>
  </si>
  <si>
    <t>Лейкопластырь кожный для фиксации повязки, несиликоновый</t>
  </si>
  <si>
    <t>Лейкопластырь для поверхностных ран, антибактериальный</t>
  </si>
  <si>
    <t>Повязка для абсорбции экссудата, негелевая</t>
  </si>
  <si>
    <t>Бинт стерильный 5м х 10 см.</t>
  </si>
  <si>
    <t>Марля медицинская нетканая</t>
  </si>
  <si>
    <t>Отрез марлевый медицинский из нетканого материала</t>
  </si>
  <si>
    <t>Салфетка марлевая тканая</t>
  </si>
  <si>
    <t>Рулон ватный, нестерильный 250гр</t>
  </si>
  <si>
    <t>Рулон ватный, нестерильный 100гр</t>
  </si>
  <si>
    <t xml:space="preserve">Гидрогель аморфный антимикробный с ионами серебра </t>
  </si>
  <si>
    <t>рулон</t>
  </si>
  <si>
    <t>уп</t>
  </si>
  <si>
    <t>вх. № 2531-06/23 от 20.06.2023</t>
  </si>
  <si>
    <t>вх. № 2532-06/23 от 20.06.2023</t>
  </si>
  <si>
    <t>вх. № 2530-06/23 от 20.06.2023</t>
  </si>
  <si>
    <t xml:space="preserve">Бинт медицинский из нетканого материала нестерильный, размер </t>
  </si>
  <si>
    <t>Исходя из имеющегося у Заказчика объёма финансового обеспечения для осуществления закупки НМЦД устанавливается в размере 1283795,40 руб. (Один миллион двести восемьдесят три тысячи семьсот девяносто пять рублей сорок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</si>
</sst>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topLeftCell="A10" zoomScale="85" zoomScaleNormal="85" zoomScalePageLayoutView="70" workbookViewId="0">
      <selection activeCell="I43" sqref="I43"/>
    </sheetView>
  </sheetViews>
  <sheetFormatPr defaultRowHeight="15" x14ac:dyDescent="0.25"/>
  <cols>
    <col min="1" max="1" width="6.140625" style="20" bestFit="1" customWidth="1"/>
    <col min="2" max="2" width="44.140625" style="20" bestFit="1" customWidth="1"/>
    <col min="3" max="3" width="11.7109375" style="20" customWidth="1"/>
    <col min="4" max="4" width="7.140625" style="20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20" customWidth="1"/>
    <col min="10" max="10" width="12.5703125" style="20" customWidth="1"/>
    <col min="11" max="11" width="10.28515625" style="20" customWidth="1"/>
    <col min="12" max="12" width="22.42578125" style="20" bestFit="1" customWidth="1"/>
    <col min="13" max="13" width="17.5703125" style="1" customWidth="1"/>
    <col min="14" max="14" width="9.140625" style="20"/>
    <col min="15" max="15" width="10.7109375" style="20" bestFit="1" customWidth="1"/>
    <col min="16" max="16" width="11.7109375" style="20" bestFit="1" customWidth="1"/>
    <col min="17" max="17" width="10.7109375" style="20" bestFit="1" customWidth="1"/>
    <col min="18" max="16384" width="9.140625" style="20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32" t="s">
        <v>30</v>
      </c>
      <c r="H3" s="32"/>
      <c r="I3" s="32"/>
      <c r="J3" s="32"/>
      <c r="K3" s="32"/>
      <c r="L3" s="32"/>
      <c r="M3" s="32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29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6" t="s">
        <v>17</v>
      </c>
      <c r="K12" s="36"/>
      <c r="M12" s="1" t="s">
        <v>15</v>
      </c>
    </row>
    <row r="14" spans="2:13" x14ac:dyDescent="0.25">
      <c r="B14" s="36" t="s">
        <v>16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3" hidden="1" x14ac:dyDescent="0.25"/>
    <row r="17" spans="1:13" ht="54.6" customHeight="1" x14ac:dyDescent="0.25">
      <c r="A17" s="40" t="s">
        <v>11</v>
      </c>
      <c r="B17" s="41"/>
      <c r="C17" s="42">
        <f>E35</f>
        <v>1283795.3999999999</v>
      </c>
      <c r="D17" s="41"/>
      <c r="E17" s="25" t="s">
        <v>45</v>
      </c>
      <c r="F17" s="25" t="s">
        <v>43</v>
      </c>
      <c r="G17" s="25" t="s">
        <v>44</v>
      </c>
      <c r="H17" s="21"/>
      <c r="I17" s="18"/>
      <c r="J17" s="18"/>
      <c r="K17" s="18"/>
      <c r="L17" s="18"/>
      <c r="M17" s="21"/>
    </row>
    <row r="18" spans="1:13" ht="30" customHeight="1" x14ac:dyDescent="0.25">
      <c r="A18" s="30" t="s">
        <v>0</v>
      </c>
      <c r="B18" s="30" t="s">
        <v>1</v>
      </c>
      <c r="C18" s="30" t="s">
        <v>2</v>
      </c>
      <c r="D18" s="30"/>
      <c r="E18" s="21" t="s">
        <v>25</v>
      </c>
      <c r="F18" s="21" t="s">
        <v>26</v>
      </c>
      <c r="G18" s="21" t="s">
        <v>27</v>
      </c>
      <c r="H18" s="43" t="s">
        <v>12</v>
      </c>
      <c r="I18" s="30" t="s">
        <v>8</v>
      </c>
      <c r="J18" s="30" t="s">
        <v>9</v>
      </c>
      <c r="K18" s="30" t="s">
        <v>10</v>
      </c>
      <c r="L18" s="30" t="s">
        <v>6</v>
      </c>
      <c r="M18" s="39" t="s">
        <v>7</v>
      </c>
    </row>
    <row r="19" spans="1:13" x14ac:dyDescent="0.25">
      <c r="A19" s="31"/>
      <c r="B19" s="31"/>
      <c r="C19" s="19" t="s">
        <v>3</v>
      </c>
      <c r="D19" s="19" t="s">
        <v>4</v>
      </c>
      <c r="E19" s="22" t="s">
        <v>5</v>
      </c>
      <c r="F19" s="21" t="s">
        <v>5</v>
      </c>
      <c r="G19" s="21" t="s">
        <v>5</v>
      </c>
      <c r="H19" s="44"/>
      <c r="I19" s="30"/>
      <c r="J19" s="30"/>
      <c r="K19" s="30"/>
      <c r="L19" s="30"/>
      <c r="M19" s="39"/>
    </row>
    <row r="20" spans="1:13" ht="30" x14ac:dyDescent="0.25">
      <c r="A20" s="4">
        <v>1</v>
      </c>
      <c r="B20" s="23" t="s">
        <v>31</v>
      </c>
      <c r="C20" s="18" t="s">
        <v>28</v>
      </c>
      <c r="D20" s="17">
        <v>360</v>
      </c>
      <c r="E20" s="9">
        <v>191.66</v>
      </c>
      <c r="F20" s="5">
        <v>197.4</v>
      </c>
      <c r="G20" s="21">
        <v>201.3</v>
      </c>
      <c r="H20" s="21">
        <f t="shared" ref="H20" si="0">AVERAGE(E20:G20)</f>
        <v>196.78666666666666</v>
      </c>
      <c r="I20" s="18">
        <f t="shared" ref="I20" si="1" xml:space="preserve"> COUNT(E20:G20)</f>
        <v>3</v>
      </c>
      <c r="J20" s="18">
        <f t="shared" ref="J20" si="2">STDEV(E20:G20)</f>
        <v>4.8491786246057593</v>
      </c>
      <c r="K20" s="18">
        <f t="shared" ref="K20" si="3">J20/H20*100</f>
        <v>2.4641804786600172</v>
      </c>
      <c r="L20" s="18" t="str">
        <f t="shared" ref="L20" si="4">IF(K20&lt;33,"ОДНОРОДНЫЕ","НЕОДНОРОДНЫЕ")</f>
        <v>ОДНОРОДНЫЕ</v>
      </c>
      <c r="M20" s="21">
        <f t="shared" ref="M20" si="5">D20*H20</f>
        <v>70843.199999999997</v>
      </c>
    </row>
    <row r="21" spans="1:13" ht="30" x14ac:dyDescent="0.25">
      <c r="A21" s="4">
        <v>2</v>
      </c>
      <c r="B21" s="23" t="s">
        <v>31</v>
      </c>
      <c r="C21" s="18" t="s">
        <v>28</v>
      </c>
      <c r="D21" s="17">
        <v>360</v>
      </c>
      <c r="E21" s="9">
        <v>130.34</v>
      </c>
      <c r="F21" s="5">
        <v>134.30000000000001</v>
      </c>
      <c r="G21" s="21">
        <v>136.9</v>
      </c>
      <c r="H21" s="21">
        <f t="shared" ref="H21:H34" si="6">AVERAGE(E21:G21)</f>
        <v>133.84666666666666</v>
      </c>
      <c r="I21" s="18">
        <f t="shared" ref="I21:I34" si="7" xml:space="preserve"> COUNT(E21:G21)</f>
        <v>3</v>
      </c>
      <c r="J21" s="18">
        <f t="shared" ref="J21:J34" si="8">STDEV(E21:G21)</f>
        <v>3.3034123771235921</v>
      </c>
      <c r="K21" s="18">
        <f t="shared" ref="K21:K34" si="9">J21/H21*100</f>
        <v>2.4680572623825214</v>
      </c>
      <c r="L21" s="18" t="str">
        <f t="shared" ref="L21:L34" si="10">IF(K21&lt;33,"ОДНОРОДНЫЕ","НЕОДНОРОДНЫЕ")</f>
        <v>ОДНОРОДНЫЕ</v>
      </c>
      <c r="M21" s="21">
        <f t="shared" ref="M21:M34" si="11">D21*H21</f>
        <v>48184.799999999996</v>
      </c>
    </row>
    <row r="22" spans="1:13" ht="30" x14ac:dyDescent="0.25">
      <c r="A22" s="4">
        <v>3</v>
      </c>
      <c r="B22" s="24" t="s">
        <v>32</v>
      </c>
      <c r="C22" s="18" t="s">
        <v>28</v>
      </c>
      <c r="D22" s="17">
        <v>200</v>
      </c>
      <c r="E22" s="9">
        <v>134.09</v>
      </c>
      <c r="F22" s="5">
        <v>138.19999999999999</v>
      </c>
      <c r="G22" s="21">
        <v>140.80000000000001</v>
      </c>
      <c r="H22" s="21">
        <f t="shared" si="6"/>
        <v>137.69666666666666</v>
      </c>
      <c r="I22" s="18">
        <f t="shared" si="7"/>
        <v>3</v>
      </c>
      <c r="J22" s="18">
        <f t="shared" si="8"/>
        <v>3.3831986836917145</v>
      </c>
      <c r="K22" s="18">
        <f t="shared" si="9"/>
        <v>2.4569938877908313</v>
      </c>
      <c r="L22" s="18" t="str">
        <f t="shared" si="10"/>
        <v>ОДНОРОДНЫЕ</v>
      </c>
      <c r="M22" s="21">
        <f t="shared" si="11"/>
        <v>27539.333333333332</v>
      </c>
    </row>
    <row r="23" spans="1:13" ht="30" x14ac:dyDescent="0.25">
      <c r="A23" s="4">
        <v>4</v>
      </c>
      <c r="B23" s="24" t="s">
        <v>32</v>
      </c>
      <c r="C23" s="18" t="s">
        <v>28</v>
      </c>
      <c r="D23" s="17">
        <v>300</v>
      </c>
      <c r="E23" s="9">
        <v>643.72</v>
      </c>
      <c r="F23" s="5">
        <v>663.1</v>
      </c>
      <c r="G23" s="21">
        <v>675.9</v>
      </c>
      <c r="H23" s="21">
        <f t="shared" si="6"/>
        <v>660.90666666666675</v>
      </c>
      <c r="I23" s="18">
        <f t="shared" si="7"/>
        <v>3</v>
      </c>
      <c r="J23" s="18">
        <f t="shared" si="8"/>
        <v>16.201732417656224</v>
      </c>
      <c r="K23" s="18">
        <f t="shared" si="9"/>
        <v>2.4514403069000497</v>
      </c>
      <c r="L23" s="18" t="str">
        <f t="shared" si="10"/>
        <v>ОДНОРОДНЫЕ</v>
      </c>
      <c r="M23" s="21">
        <f t="shared" si="11"/>
        <v>198272.00000000003</v>
      </c>
    </row>
    <row r="24" spans="1:13" x14ac:dyDescent="0.25">
      <c r="A24" s="4">
        <v>5</v>
      </c>
      <c r="B24" s="27" t="s">
        <v>33</v>
      </c>
      <c r="C24" s="28" t="s">
        <v>28</v>
      </c>
      <c r="D24" s="29">
        <v>10</v>
      </c>
      <c r="E24" s="9">
        <v>3982.55</v>
      </c>
      <c r="F24" s="5">
        <v>4102.1000000000004</v>
      </c>
      <c r="G24" s="21">
        <v>4181.7</v>
      </c>
      <c r="H24" s="21">
        <f t="shared" si="6"/>
        <v>4088.7833333333333</v>
      </c>
      <c r="I24" s="18">
        <f t="shared" si="7"/>
        <v>3</v>
      </c>
      <c r="J24" s="18">
        <f t="shared" si="8"/>
        <v>100.24061468952245</v>
      </c>
      <c r="K24" s="18">
        <f t="shared" si="9"/>
        <v>2.4516000608866313</v>
      </c>
      <c r="L24" s="18" t="str">
        <f t="shared" si="10"/>
        <v>ОДНОРОДНЫЕ</v>
      </c>
      <c r="M24" s="21">
        <f t="shared" si="11"/>
        <v>40887.833333333336</v>
      </c>
    </row>
    <row r="25" spans="1:13" ht="30" x14ac:dyDescent="0.25">
      <c r="A25" s="4">
        <v>6</v>
      </c>
      <c r="B25" s="27" t="s">
        <v>31</v>
      </c>
      <c r="C25" s="28" t="s">
        <v>28</v>
      </c>
      <c r="D25" s="29">
        <v>5000</v>
      </c>
      <c r="E25" s="9">
        <v>30.36</v>
      </c>
      <c r="F25" s="5">
        <v>31.3</v>
      </c>
      <c r="G25" s="21">
        <v>31.9</v>
      </c>
      <c r="H25" s="21">
        <f t="shared" si="6"/>
        <v>31.186666666666667</v>
      </c>
      <c r="I25" s="18">
        <f t="shared" si="7"/>
        <v>3</v>
      </c>
      <c r="J25" s="18">
        <f t="shared" si="8"/>
        <v>0.77623020640357265</v>
      </c>
      <c r="K25" s="18">
        <f t="shared" si="9"/>
        <v>2.4889809953085913</v>
      </c>
      <c r="L25" s="18" t="str">
        <f t="shared" si="10"/>
        <v>ОДНОРОДНЫЕ</v>
      </c>
      <c r="M25" s="21">
        <f t="shared" si="11"/>
        <v>155933.33333333334</v>
      </c>
    </row>
    <row r="26" spans="1:13" ht="30" x14ac:dyDescent="0.25">
      <c r="A26" s="4">
        <v>7</v>
      </c>
      <c r="B26" s="27" t="s">
        <v>46</v>
      </c>
      <c r="C26" s="28" t="s">
        <v>28</v>
      </c>
      <c r="D26" s="29">
        <v>4000</v>
      </c>
      <c r="E26" s="9">
        <v>41.61</v>
      </c>
      <c r="F26" s="5">
        <v>42.9</v>
      </c>
      <c r="G26" s="21">
        <v>43.7</v>
      </c>
      <c r="H26" s="21">
        <f t="shared" si="6"/>
        <v>42.736666666666657</v>
      </c>
      <c r="I26" s="18">
        <f t="shared" si="7"/>
        <v>3</v>
      </c>
      <c r="J26" s="18">
        <f t="shared" si="8"/>
        <v>1.0545299110662232</v>
      </c>
      <c r="K26" s="18">
        <f t="shared" si="9"/>
        <v>2.4675062266583496</v>
      </c>
      <c r="L26" s="18" t="str">
        <f t="shared" si="10"/>
        <v>ОДНОРОДНЫЕ</v>
      </c>
      <c r="M26" s="21">
        <f t="shared" si="11"/>
        <v>170946.66666666663</v>
      </c>
    </row>
    <row r="27" spans="1:13" ht="30" x14ac:dyDescent="0.25">
      <c r="A27" s="4">
        <v>8</v>
      </c>
      <c r="B27" s="27" t="s">
        <v>46</v>
      </c>
      <c r="C27" s="28" t="s">
        <v>28</v>
      </c>
      <c r="D27" s="29">
        <v>3000</v>
      </c>
      <c r="E27" s="9">
        <v>71.83</v>
      </c>
      <c r="F27" s="5">
        <v>74</v>
      </c>
      <c r="G27" s="21">
        <v>75.5</v>
      </c>
      <c r="H27" s="21">
        <f t="shared" si="6"/>
        <v>73.776666666666657</v>
      </c>
      <c r="I27" s="18">
        <f t="shared" si="7"/>
        <v>3</v>
      </c>
      <c r="J27" s="18">
        <f t="shared" si="8"/>
        <v>1.8451648526170599</v>
      </c>
      <c r="K27" s="18">
        <f t="shared" si="9"/>
        <v>2.5010141227358158</v>
      </c>
      <c r="L27" s="18" t="str">
        <f t="shared" si="10"/>
        <v>ОДНОРОДНЫЕ</v>
      </c>
      <c r="M27" s="21">
        <f t="shared" si="11"/>
        <v>221329.99999999997</v>
      </c>
    </row>
    <row r="28" spans="1:13" x14ac:dyDescent="0.25">
      <c r="A28" s="4">
        <v>9</v>
      </c>
      <c r="B28" s="27" t="s">
        <v>34</v>
      </c>
      <c r="C28" s="28" t="s">
        <v>28</v>
      </c>
      <c r="D28" s="29">
        <v>400</v>
      </c>
      <c r="E28" s="9">
        <v>23.46</v>
      </c>
      <c r="F28" s="5">
        <v>24.2</v>
      </c>
      <c r="G28" s="21">
        <v>24.7</v>
      </c>
      <c r="H28" s="21">
        <f t="shared" si="6"/>
        <v>24.12</v>
      </c>
      <c r="I28" s="18">
        <f t="shared" si="7"/>
        <v>3</v>
      </c>
      <c r="J28" s="18">
        <f t="shared" si="8"/>
        <v>0.62385895841928807</v>
      </c>
      <c r="K28" s="18">
        <f t="shared" si="9"/>
        <v>2.5864799271114758</v>
      </c>
      <c r="L28" s="18" t="str">
        <f t="shared" si="10"/>
        <v>ОДНОРОДНЫЕ</v>
      </c>
      <c r="M28" s="21">
        <f t="shared" si="11"/>
        <v>9648</v>
      </c>
    </row>
    <row r="29" spans="1:13" x14ac:dyDescent="0.25">
      <c r="A29" s="4">
        <v>10</v>
      </c>
      <c r="B29" s="27" t="s">
        <v>35</v>
      </c>
      <c r="C29" s="28" t="s">
        <v>41</v>
      </c>
      <c r="D29" s="29">
        <v>8</v>
      </c>
      <c r="E29" s="9">
        <v>20790</v>
      </c>
      <c r="F29" s="5">
        <v>21413.7</v>
      </c>
      <c r="G29" s="21">
        <v>21829.5</v>
      </c>
      <c r="H29" s="21">
        <f t="shared" si="6"/>
        <v>21344.399999999998</v>
      </c>
      <c r="I29" s="18">
        <f t="shared" si="7"/>
        <v>3</v>
      </c>
      <c r="J29" s="18">
        <f t="shared" si="8"/>
        <v>523.20352636426298</v>
      </c>
      <c r="K29" s="18">
        <f t="shared" si="9"/>
        <v>2.4512449465164776</v>
      </c>
      <c r="L29" s="18" t="str">
        <f t="shared" si="10"/>
        <v>ОДНОРОДНЫЕ</v>
      </c>
      <c r="M29" s="21">
        <f t="shared" si="11"/>
        <v>170755.19999999998</v>
      </c>
    </row>
    <row r="30" spans="1:13" ht="30" x14ac:dyDescent="0.25">
      <c r="A30" s="4">
        <v>11</v>
      </c>
      <c r="B30" s="24" t="s">
        <v>36</v>
      </c>
      <c r="C30" s="18" t="s">
        <v>42</v>
      </c>
      <c r="D30" s="17">
        <v>20</v>
      </c>
      <c r="E30" s="9">
        <v>648</v>
      </c>
      <c r="F30" s="5">
        <v>667.5</v>
      </c>
      <c r="G30" s="21">
        <v>680.4</v>
      </c>
      <c r="H30" s="21">
        <f t="shared" si="6"/>
        <v>665.30000000000007</v>
      </c>
      <c r="I30" s="18">
        <f t="shared" si="7"/>
        <v>3</v>
      </c>
      <c r="J30" s="18">
        <f t="shared" si="8"/>
        <v>16.311652276823452</v>
      </c>
      <c r="K30" s="18">
        <f t="shared" si="9"/>
        <v>2.451773978178784</v>
      </c>
      <c r="L30" s="18" t="str">
        <f t="shared" si="10"/>
        <v>ОДНОРОДНЫЕ</v>
      </c>
      <c r="M30" s="21">
        <f t="shared" si="11"/>
        <v>13306.000000000002</v>
      </c>
    </row>
    <row r="31" spans="1:13" x14ac:dyDescent="0.25">
      <c r="A31" s="4">
        <v>12</v>
      </c>
      <c r="B31" s="23" t="s">
        <v>37</v>
      </c>
      <c r="C31" s="18" t="s">
        <v>42</v>
      </c>
      <c r="D31" s="17">
        <v>550</v>
      </c>
      <c r="E31" s="9">
        <v>20.93</v>
      </c>
      <c r="F31" s="5">
        <v>21.6</v>
      </c>
      <c r="G31" s="21">
        <v>22</v>
      </c>
      <c r="H31" s="21">
        <f t="shared" si="6"/>
        <v>21.51</v>
      </c>
      <c r="I31" s="18">
        <f t="shared" si="7"/>
        <v>3</v>
      </c>
      <c r="J31" s="18">
        <f t="shared" si="8"/>
        <v>0.54064775963653111</v>
      </c>
      <c r="K31" s="18">
        <f t="shared" si="9"/>
        <v>2.5134716858974016</v>
      </c>
      <c r="L31" s="18" t="str">
        <f t="shared" si="10"/>
        <v>ОДНОРОДНЫЕ</v>
      </c>
      <c r="M31" s="21">
        <f t="shared" si="11"/>
        <v>11830.5</v>
      </c>
    </row>
    <row r="32" spans="1:13" x14ac:dyDescent="0.25">
      <c r="A32" s="4">
        <v>13</v>
      </c>
      <c r="B32" s="23" t="s">
        <v>38</v>
      </c>
      <c r="C32" s="18" t="s">
        <v>28</v>
      </c>
      <c r="D32" s="17">
        <v>1200</v>
      </c>
      <c r="E32" s="9">
        <v>119.6</v>
      </c>
      <c r="F32" s="5">
        <v>123.2</v>
      </c>
      <c r="G32" s="21">
        <v>125.6</v>
      </c>
      <c r="H32" s="21">
        <f t="shared" si="6"/>
        <v>122.8</v>
      </c>
      <c r="I32" s="18">
        <f t="shared" si="7"/>
        <v>3</v>
      </c>
      <c r="J32" s="18">
        <f t="shared" si="8"/>
        <v>3.0199337741083006</v>
      </c>
      <c r="K32" s="18">
        <f t="shared" si="9"/>
        <v>2.4592294577429157</v>
      </c>
      <c r="L32" s="18" t="str">
        <f t="shared" si="10"/>
        <v>ОДНОРОДНЫЕ</v>
      </c>
      <c r="M32" s="21">
        <f t="shared" si="11"/>
        <v>147360</v>
      </c>
    </row>
    <row r="33" spans="1:14" x14ac:dyDescent="0.25">
      <c r="A33" s="4">
        <v>14</v>
      </c>
      <c r="B33" s="23" t="s">
        <v>39</v>
      </c>
      <c r="C33" s="18" t="s">
        <v>28</v>
      </c>
      <c r="D33" s="17">
        <v>50</v>
      </c>
      <c r="E33" s="9">
        <v>119.6</v>
      </c>
      <c r="F33" s="5">
        <v>123.2</v>
      </c>
      <c r="G33" s="21">
        <v>125.6</v>
      </c>
      <c r="H33" s="21">
        <f t="shared" si="6"/>
        <v>122.8</v>
      </c>
      <c r="I33" s="18">
        <f t="shared" si="7"/>
        <v>3</v>
      </c>
      <c r="J33" s="18">
        <f t="shared" si="8"/>
        <v>3.0199337741083006</v>
      </c>
      <c r="K33" s="18">
        <f t="shared" si="9"/>
        <v>2.4592294577429157</v>
      </c>
      <c r="L33" s="18" t="str">
        <f t="shared" si="10"/>
        <v>ОДНОРОДНЫЕ</v>
      </c>
      <c r="M33" s="21">
        <f t="shared" si="11"/>
        <v>6140</v>
      </c>
    </row>
    <row r="34" spans="1:14" ht="30" x14ac:dyDescent="0.25">
      <c r="A34" s="4">
        <v>15</v>
      </c>
      <c r="B34" s="24" t="s">
        <v>40</v>
      </c>
      <c r="C34" s="18" t="s">
        <v>28</v>
      </c>
      <c r="D34" s="17">
        <v>20</v>
      </c>
      <c r="E34" s="9">
        <v>1235.52</v>
      </c>
      <c r="F34" s="5">
        <v>1272.5999999999999</v>
      </c>
      <c r="G34" s="21">
        <v>1297.3</v>
      </c>
      <c r="H34" s="21">
        <f t="shared" si="6"/>
        <v>1268.4733333333334</v>
      </c>
      <c r="I34" s="18">
        <f t="shared" si="7"/>
        <v>3</v>
      </c>
      <c r="J34" s="18">
        <f t="shared" si="8"/>
        <v>31.096046908463013</v>
      </c>
      <c r="K34" s="18">
        <f t="shared" si="9"/>
        <v>2.4514545234268237</v>
      </c>
      <c r="L34" s="18" t="str">
        <f t="shared" si="10"/>
        <v>ОДНОРОДНЫЕ</v>
      </c>
      <c r="M34" s="21">
        <f t="shared" si="11"/>
        <v>25369.466666666667</v>
      </c>
    </row>
    <row r="35" spans="1:14" x14ac:dyDescent="0.25">
      <c r="A35" s="4"/>
      <c r="B35" s="11"/>
      <c r="C35" s="10"/>
      <c r="D35" s="6"/>
      <c r="E35" s="21">
        <f>SUMPRODUCT($D$20:$D$34,E20:E34)</f>
        <v>1283795.3999999999</v>
      </c>
      <c r="F35" s="26">
        <f t="shared" ref="F35:G35" si="12">SUMPRODUCT($D$20:$D$34,F20:F34)</f>
        <v>1322774.6000000001</v>
      </c>
      <c r="G35" s="26">
        <f t="shared" si="12"/>
        <v>1348469</v>
      </c>
      <c r="H35" s="21"/>
      <c r="I35" s="18"/>
      <c r="J35" s="18"/>
      <c r="K35" s="18"/>
      <c r="L35" s="18"/>
      <c r="M35" s="3">
        <f>SUM(M20:M34)</f>
        <v>1318346.3333333333</v>
      </c>
    </row>
    <row r="37" spans="1:14" x14ac:dyDescent="0.25">
      <c r="A37" s="37" t="s">
        <v>20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4" x14ac:dyDescent="0.25">
      <c r="A38" s="38" t="s">
        <v>19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</row>
    <row r="39" spans="1:14" ht="15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4" s="8" customFormat="1" ht="25.5" customHeight="1" x14ac:dyDescent="0.25">
      <c r="A40" s="33" t="s">
        <v>47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7"/>
    </row>
    <row r="42" spans="1:14" x14ac:dyDescent="0.25">
      <c r="J42" s="14"/>
    </row>
    <row r="46" spans="1:14" x14ac:dyDescent="0.25">
      <c r="L46" s="14"/>
    </row>
  </sheetData>
  <mergeCells count="18">
    <mergeCell ref="A40:M40"/>
    <mergeCell ref="A39:M39"/>
    <mergeCell ref="J12:K12"/>
    <mergeCell ref="B14:L14"/>
    <mergeCell ref="A37:M37"/>
    <mergeCell ref="A38:M3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35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5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2023-06-21T03:43:20Z</dcterms:modified>
</cp:coreProperties>
</file>