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L21" i="1" l="1"/>
  <c r="Q21" i="1" s="1"/>
  <c r="L22" i="1"/>
  <c r="Q22" i="1" s="1"/>
  <c r="L20" i="1"/>
  <c r="Q20" i="1"/>
  <c r="G23" i="1" l="1"/>
  <c r="I23" i="1"/>
  <c r="H23" i="1"/>
  <c r="F23" i="1"/>
  <c r="E23" i="1" l="1"/>
  <c r="M21" i="1"/>
  <c r="N21" i="1"/>
  <c r="M22" i="1"/>
  <c r="N22" i="1"/>
  <c r="O22" i="1" l="1"/>
  <c r="P22" i="1" s="1"/>
  <c r="O21" i="1"/>
  <c r="P21" i="1" s="1"/>
  <c r="J23" i="1"/>
  <c r="K23" i="1"/>
  <c r="M20" i="1"/>
  <c r="N20" i="1"/>
  <c r="O20" i="1" l="1"/>
  <c r="P20" i="1" s="1"/>
</calcChain>
</file>

<file path=xl/sharedStrings.xml><?xml version="1.0" encoding="utf-8"?>
<sst xmlns="http://schemas.openxmlformats.org/spreadsheetml/2006/main" count="52" uniqueCount="41">
  <si>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</si>
  <si>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</si>
  <si>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</si>
  <si>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</si>
  <si>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</si>
  <si>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</si>
  <si>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</si>
  <si>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</si>
  <si>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</si>
  <si>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</si>
  <si>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</si>
  <si>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</si>
  <si>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</si>
  <si>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</si>
  <si>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</si>
  <si>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</si>
  <si>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</si>
  <si>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</si>
  <si>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</si>
  <si>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</si>
  <si>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</si>
  <si>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</si>
  <si>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</si>
  <si>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</si>
  <si>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</si>
  <si>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</si>
  <si>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</si>
  <si>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</si>
  <si>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</si>
  <si>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</si>
  <si>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</si>
  <si>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</si>
  <si>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Шт.</t>
  </si>
  <si>
    <t>Система электронного заказа "ФармКомандир"  22.05.2024</t>
  </si>
  <si>
    <t>№ 157-23</t>
  </si>
  <si>
    <t xml:space="preserve">на поставку подгузников для взрослых </t>
  </si>
  <si>
    <t>Подгузники для взрослых</t>
  </si>
  <si>
    <t xml:space="preserve">Подгузники для взрослых </t>
  </si>
  <si>
    <t>КП вх.249-06/23 от 16.06.2023</t>
  </si>
  <si>
    <t>Система электронного заказа "ФармКомандир"  16.06.2023</t>
  </si>
  <si>
    <t>Начальная (максимальная) цена договора устанавливается в размере 440144,60 руб. (четыреста сорок тысяч сто сорок четыре рубля шестьдесят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</si>
</sst>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 applyFill="1" applyAlignment="1">
      <alignment horizontal="right" indent="15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zoomScale="85" zoomScaleNormal="85" zoomScalePageLayoutView="70" workbookViewId="0">
      <selection activeCell="C18" sqref="C18:D18"/>
    </sheetView>
  </sheetViews>
  <sheetFormatPr defaultRowHeight="15" x14ac:dyDescent="0.25"/>
  <cols>
    <col min="1" max="1" width="6.140625" style="19" bestFit="1" customWidth="1"/>
    <col min="2" max="2" width="33.28515625" style="19" bestFit="1" customWidth="1"/>
    <col min="3" max="3" width="11.7109375" style="19" customWidth="1"/>
    <col min="4" max="4" width="7.140625" style="19" bestFit="1" customWidth="1"/>
    <col min="5" max="5" width="22.28515625" style="1" bestFit="1" customWidth="1"/>
    <col min="6" max="6" width="23" style="1" customWidth="1"/>
    <col min="7" max="7" width="22.28515625" style="1" bestFit="1" customWidth="1"/>
    <col min="8" max="9" width="22.28515625" style="1" hidden="1" customWidth="1"/>
    <col min="10" max="10" width="19.28515625" style="1" hidden="1" customWidth="1"/>
    <col min="11" max="11" width="20.42578125" style="1" hidden="1" customWidth="1"/>
    <col min="12" max="12" width="13.7109375" style="1" customWidth="1"/>
    <col min="13" max="13" width="9.42578125" style="19" customWidth="1"/>
    <col min="14" max="14" width="12.5703125" style="19" customWidth="1"/>
    <col min="15" max="15" width="10.28515625" style="19" customWidth="1"/>
    <col min="16" max="16" width="22.42578125" style="19" bestFit="1" customWidth="1"/>
    <col min="17" max="17" width="17.5703125" style="1" customWidth="1"/>
    <col min="18" max="18" width="9.140625" style="19"/>
    <col min="19" max="19" width="9.7109375" style="19" bestFit="1" customWidth="1"/>
    <col min="20" max="20" width="10.7109375" style="19" bestFit="1" customWidth="1"/>
    <col min="21" max="21" width="11.7109375" style="19" bestFit="1" customWidth="1"/>
    <col min="22" max="22" width="10.7109375" style="19" bestFit="1" customWidth="1"/>
    <col min="23" max="16384" width="9.140625" style="19"/>
  </cols>
  <sheetData>
    <row r="1" spans="2:17" x14ac:dyDescent="0.25">
      <c r="Q1" s="10" t="s">
        <v>21</v>
      </c>
    </row>
    <row r="2" spans="2:17" ht="14.45" customHeight="1" x14ac:dyDescent="0.25">
      <c r="Q2" s="10" t="s">
        <v>22</v>
      </c>
    </row>
    <row r="3" spans="2:17" x14ac:dyDescent="0.25">
      <c r="G3" s="33" t="s">
        <v>35</v>
      </c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2:17" x14ac:dyDescent="0.25">
      <c r="G4" s="12"/>
      <c r="H4" s="12"/>
      <c r="I4" s="12"/>
      <c r="J4" s="12"/>
      <c r="K4" s="12"/>
      <c r="L4" s="12"/>
      <c r="M4" s="14"/>
      <c r="N4" s="14"/>
      <c r="O4" s="14"/>
      <c r="P4" s="14"/>
      <c r="Q4" s="11" t="s">
        <v>24</v>
      </c>
    </row>
    <row r="5" spans="2:17" x14ac:dyDescent="0.25">
      <c r="G5" s="12"/>
      <c r="H5" s="12"/>
      <c r="I5" s="12"/>
      <c r="J5" s="12"/>
      <c r="K5" s="12"/>
      <c r="L5" s="12"/>
      <c r="M5" s="14"/>
      <c r="N5" s="14"/>
      <c r="O5" s="14"/>
      <c r="P5" s="14"/>
      <c r="Q5" s="11" t="s">
        <v>23</v>
      </c>
    </row>
    <row r="6" spans="2:17" ht="14.45" customHeight="1" x14ac:dyDescent="0.25">
      <c r="G6" s="12"/>
      <c r="H6" s="12"/>
      <c r="I6" s="12"/>
      <c r="J6" s="12"/>
      <c r="K6" s="12"/>
      <c r="L6" s="12"/>
      <c r="M6" s="14"/>
      <c r="N6" s="14"/>
      <c r="O6" s="14"/>
      <c r="P6" s="14"/>
      <c r="Q6" s="11" t="s">
        <v>34</v>
      </c>
    </row>
    <row r="7" spans="2:17" x14ac:dyDescent="0.25">
      <c r="G7" s="12"/>
      <c r="H7" s="12"/>
      <c r="I7" s="12"/>
      <c r="J7" s="12"/>
      <c r="K7" s="12"/>
      <c r="L7" s="12"/>
      <c r="M7" s="14"/>
      <c r="N7" s="14"/>
      <c r="O7" s="14"/>
      <c r="P7" s="14"/>
      <c r="Q7" s="12"/>
    </row>
    <row r="8" spans="2:17" x14ac:dyDescent="0.25">
      <c r="G8" s="12"/>
      <c r="H8" s="12"/>
      <c r="I8" s="12"/>
      <c r="J8" s="12"/>
      <c r="K8" s="12"/>
      <c r="L8" s="12"/>
      <c r="M8" s="14"/>
      <c r="N8" s="14"/>
      <c r="O8" s="14"/>
      <c r="P8" s="14"/>
      <c r="Q8" s="8" t="s">
        <v>13</v>
      </c>
    </row>
    <row r="9" spans="2:17" x14ac:dyDescent="0.25">
      <c r="Q9" s="13" t="s">
        <v>18</v>
      </c>
    </row>
    <row r="10" spans="2:17" x14ac:dyDescent="0.25">
      <c r="Q10" s="13" t="s">
        <v>14</v>
      </c>
    </row>
    <row r="12" spans="2:17" ht="28.9" customHeight="1" x14ac:dyDescent="0.25">
      <c r="N12" s="39" t="s">
        <v>17</v>
      </c>
      <c r="O12" s="39"/>
      <c r="Q12" s="1" t="s">
        <v>15</v>
      </c>
    </row>
    <row r="14" spans="2:17" x14ac:dyDescent="0.25">
      <c r="B14" s="39" t="s">
        <v>16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2:17" hidden="1" x14ac:dyDescent="0.25"/>
    <row r="17" spans="1:19" ht="62.25" customHeight="1" x14ac:dyDescent="0.25">
      <c r="A17" s="43" t="s">
        <v>11</v>
      </c>
      <c r="B17" s="44"/>
      <c r="C17" s="45">
        <f>SUM(Q20:Q22)</f>
        <v>440144.6</v>
      </c>
      <c r="D17" s="44"/>
      <c r="E17" s="25" t="s">
        <v>38</v>
      </c>
      <c r="F17" s="30" t="s">
        <v>39</v>
      </c>
      <c r="G17" s="31" t="s">
        <v>39</v>
      </c>
      <c r="H17" s="26"/>
      <c r="I17" s="26"/>
      <c r="J17" s="16" t="s">
        <v>33</v>
      </c>
      <c r="K17" s="16" t="s">
        <v>33</v>
      </c>
      <c r="L17" s="20"/>
      <c r="M17" s="17"/>
      <c r="N17" s="17"/>
      <c r="O17" s="17"/>
      <c r="P17" s="17"/>
      <c r="Q17" s="20"/>
    </row>
    <row r="18" spans="1:19" ht="30" customHeight="1" x14ac:dyDescent="0.25">
      <c r="A18" s="34" t="s">
        <v>0</v>
      </c>
      <c r="B18" s="34" t="s">
        <v>1</v>
      </c>
      <c r="C18" s="34" t="s">
        <v>2</v>
      </c>
      <c r="D18" s="34"/>
      <c r="E18" s="20" t="s">
        <v>25</v>
      </c>
      <c r="F18" s="20" t="s">
        <v>26</v>
      </c>
      <c r="G18" s="20" t="s">
        <v>27</v>
      </c>
      <c r="H18" s="20" t="s">
        <v>28</v>
      </c>
      <c r="I18" s="20" t="s">
        <v>29</v>
      </c>
      <c r="J18" s="20" t="s">
        <v>30</v>
      </c>
      <c r="K18" s="20" t="s">
        <v>31</v>
      </c>
      <c r="L18" s="46" t="s">
        <v>12</v>
      </c>
      <c r="M18" s="34" t="s">
        <v>8</v>
      </c>
      <c r="N18" s="34" t="s">
        <v>9</v>
      </c>
      <c r="O18" s="34" t="s">
        <v>10</v>
      </c>
      <c r="P18" s="34" t="s">
        <v>6</v>
      </c>
      <c r="Q18" s="42" t="s">
        <v>7</v>
      </c>
    </row>
    <row r="19" spans="1:19" x14ac:dyDescent="0.25">
      <c r="A19" s="35"/>
      <c r="B19" s="35"/>
      <c r="C19" s="18" t="s">
        <v>3</v>
      </c>
      <c r="D19" s="18" t="s">
        <v>4</v>
      </c>
      <c r="E19" s="21" t="s">
        <v>5</v>
      </c>
      <c r="F19" s="20" t="s">
        <v>5</v>
      </c>
      <c r="G19" s="21" t="s">
        <v>5</v>
      </c>
      <c r="H19" s="21" t="s">
        <v>5</v>
      </c>
      <c r="I19" s="21" t="s">
        <v>5</v>
      </c>
      <c r="J19" s="21" t="s">
        <v>5</v>
      </c>
      <c r="K19" s="21" t="s">
        <v>5</v>
      </c>
      <c r="L19" s="47"/>
      <c r="M19" s="34"/>
      <c r="N19" s="34"/>
      <c r="O19" s="34"/>
      <c r="P19" s="34"/>
      <c r="Q19" s="42"/>
    </row>
    <row r="20" spans="1:19" x14ac:dyDescent="0.25">
      <c r="A20" s="3">
        <v>1</v>
      </c>
      <c r="B20" s="27" t="s">
        <v>36</v>
      </c>
      <c r="C20" s="28" t="s">
        <v>32</v>
      </c>
      <c r="D20" s="24">
        <v>720</v>
      </c>
      <c r="E20" s="29">
        <v>108</v>
      </c>
      <c r="F20" s="9">
        <v>107.2</v>
      </c>
      <c r="G20" s="9">
        <v>129.59</v>
      </c>
      <c r="H20" s="23"/>
      <c r="I20" s="23"/>
      <c r="J20" s="9"/>
      <c r="K20" s="9"/>
      <c r="L20" s="20">
        <f>AVERAGE(E20:K20)</f>
        <v>114.92999999999999</v>
      </c>
      <c r="M20" s="17">
        <f t="shared" ref="M20" si="0" xml:space="preserve"> COUNT(E20:K20)</f>
        <v>3</v>
      </c>
      <c r="N20" s="17">
        <f t="shared" ref="N20" si="1">STDEV(E20:K20)</f>
        <v>12.702232087314419</v>
      </c>
      <c r="O20" s="17">
        <f t="shared" ref="O20" si="2">N20/L20*100</f>
        <v>11.052146599942938</v>
      </c>
      <c r="P20" s="17" t="str">
        <f t="shared" ref="P20" si="3">IF(O20&lt;33,"ОДНОРОДНЫЕ","НЕОДНОРОДНЫЕ")</f>
        <v>ОДНОРОДНЫЕ</v>
      </c>
      <c r="Q20" s="20">
        <f>D20*L20</f>
        <v>82749.599999999991</v>
      </c>
    </row>
    <row r="21" spans="1:19" x14ac:dyDescent="0.25">
      <c r="A21" s="3">
        <v>2</v>
      </c>
      <c r="B21" s="27" t="s">
        <v>36</v>
      </c>
      <c r="C21" s="28" t="s">
        <v>32</v>
      </c>
      <c r="D21" s="24">
        <v>1500</v>
      </c>
      <c r="E21" s="29">
        <v>105</v>
      </c>
      <c r="F21" s="9">
        <v>105.38</v>
      </c>
      <c r="G21" s="9">
        <v>117.95</v>
      </c>
      <c r="H21" s="23"/>
      <c r="I21" s="23"/>
      <c r="J21" s="9"/>
      <c r="K21" s="9"/>
      <c r="L21" s="32">
        <f t="shared" ref="L21:L22" si="4">AVERAGE(E21:K21)</f>
        <v>109.44333333333333</v>
      </c>
      <c r="M21" s="22">
        <f t="shared" ref="M21:M22" si="5" xml:space="preserve"> COUNT(E21:K21)</f>
        <v>3</v>
      </c>
      <c r="N21" s="22">
        <f t="shared" ref="N21:N22" si="6">STDEV(E21:K21)</f>
        <v>7.3694391464570339</v>
      </c>
      <c r="O21" s="22">
        <f t="shared" ref="O21:O22" si="7">N21/L21*100</f>
        <v>6.7335660583471206</v>
      </c>
      <c r="P21" s="22" t="str">
        <f t="shared" ref="P21:P22" si="8">IF(O21&lt;33,"ОДНОРОДНЫЕ","НЕОДНОРОДНЫЕ")</f>
        <v>ОДНОРОДНЫЕ</v>
      </c>
      <c r="Q21" s="32">
        <f t="shared" ref="Q21:Q22" si="9">D21*L21</f>
        <v>164165</v>
      </c>
    </row>
    <row r="22" spans="1:19" x14ac:dyDescent="0.25">
      <c r="A22" s="3">
        <v>3</v>
      </c>
      <c r="B22" s="27" t="s">
        <v>37</v>
      </c>
      <c r="C22" s="28" t="s">
        <v>32</v>
      </c>
      <c r="D22" s="24">
        <v>1800</v>
      </c>
      <c r="E22" s="29">
        <v>102</v>
      </c>
      <c r="F22" s="9">
        <v>96.42</v>
      </c>
      <c r="G22" s="9">
        <v>123.63</v>
      </c>
      <c r="H22" s="23"/>
      <c r="I22" s="23"/>
      <c r="J22" s="9"/>
      <c r="K22" s="9"/>
      <c r="L22" s="32">
        <f t="shared" si="4"/>
        <v>107.35000000000001</v>
      </c>
      <c r="M22" s="22">
        <f t="shared" si="5"/>
        <v>3</v>
      </c>
      <c r="N22" s="22">
        <f t="shared" si="6"/>
        <v>14.372296267472263</v>
      </c>
      <c r="O22" s="22">
        <f t="shared" si="7"/>
        <v>13.388259215158138</v>
      </c>
      <c r="P22" s="22" t="str">
        <f t="shared" si="8"/>
        <v>ОДНОРОДНЫЕ</v>
      </c>
      <c r="Q22" s="32">
        <f t="shared" si="9"/>
        <v>193230.00000000003</v>
      </c>
    </row>
    <row r="23" spans="1:19" x14ac:dyDescent="0.25">
      <c r="A23" s="3"/>
      <c r="B23" s="7"/>
      <c r="C23" s="6"/>
      <c r="D23" s="4"/>
      <c r="E23" s="20">
        <f t="shared" ref="E23:K23" si="10">SUMPRODUCT($D$20:$D$22,E20:E22)</f>
        <v>418860</v>
      </c>
      <c r="F23" s="20">
        <f t="shared" si="10"/>
        <v>408810</v>
      </c>
      <c r="G23" s="20">
        <f t="shared" si="10"/>
        <v>492763.8</v>
      </c>
      <c r="H23" s="20">
        <f t="shared" si="10"/>
        <v>0</v>
      </c>
      <c r="I23" s="20">
        <f t="shared" si="10"/>
        <v>0</v>
      </c>
      <c r="J23" s="20">
        <f t="shared" si="10"/>
        <v>0</v>
      </c>
      <c r="K23" s="20">
        <f t="shared" si="10"/>
        <v>0</v>
      </c>
      <c r="L23" s="20"/>
      <c r="M23" s="17"/>
      <c r="N23" s="17"/>
      <c r="O23" s="17"/>
      <c r="P23" s="17"/>
      <c r="Q23" s="2"/>
    </row>
    <row r="25" spans="1:19" x14ac:dyDescent="0.25">
      <c r="A25" s="40" t="s">
        <v>20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9" x14ac:dyDescent="0.25">
      <c r="A26" s="41" t="s">
        <v>19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9" ht="15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9" s="14" customFormat="1" x14ac:dyDescent="0.25">
      <c r="A28" s="36" t="s">
        <v>40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5"/>
      <c r="S28" s="5"/>
    </row>
    <row r="34" spans="16:16" x14ac:dyDescent="0.25">
      <c r="P34" s="15"/>
    </row>
  </sheetData>
  <mergeCells count="18">
    <mergeCell ref="P18:P19"/>
    <mergeCell ref="A18:A19"/>
    <mergeCell ref="G3:Q3"/>
    <mergeCell ref="B18:B19"/>
    <mergeCell ref="C18:D18"/>
    <mergeCell ref="A28:Q28"/>
    <mergeCell ref="A27:Q27"/>
    <mergeCell ref="N12:O12"/>
    <mergeCell ref="B14:P14"/>
    <mergeCell ref="A25:Q25"/>
    <mergeCell ref="A26:Q26"/>
    <mergeCell ref="Q18:Q19"/>
    <mergeCell ref="A17:B17"/>
    <mergeCell ref="C17:D17"/>
    <mergeCell ref="L18:L19"/>
    <mergeCell ref="M18:M19"/>
    <mergeCell ref="N18:N19"/>
    <mergeCell ref="O18:O19"/>
  </mergeCells>
  <conditionalFormatting sqref="P20:P23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:P23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2023-06-21T00:05:54Z</dcterms:modified>
</cp:coreProperties>
</file>