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G25" i="1" l="1"/>
  <c r="F25" i="1"/>
  <c r="E25" i="1"/>
  <c r="H24" i="1" l="1"/>
  <c r="M24" i="1" s="1"/>
  <c r="H23" i="1"/>
  <c r="M23" i="1" s="1"/>
  <c r="H22" i="1"/>
  <c r="M22" i="1" s="1"/>
  <c r="I20" i="1"/>
  <c r="H21" i="1" l="1"/>
  <c r="M21" i="1" s="1"/>
  <c r="J20" i="1"/>
  <c r="H20" i="1"/>
  <c r="M20" i="1" s="1"/>
  <c r="I24" i="1"/>
  <c r="J24" i="1"/>
  <c r="K24" i="1" s="1"/>
  <c r="L24" i="1" s="1"/>
  <c r="J23" i="1"/>
  <c r="K23" i="1" s="1"/>
  <c r="L23" i="1" s="1"/>
  <c r="I23" i="1"/>
  <c r="I22" i="1"/>
  <c r="J22" i="1"/>
  <c r="K22" i="1" s="1"/>
  <c r="L22" i="1" s="1"/>
  <c r="J21" i="1"/>
  <c r="I21" i="1"/>
  <c r="M25" i="1" l="1"/>
  <c r="K20" i="1"/>
  <c r="L20" i="1" s="1"/>
  <c r="K21" i="1"/>
  <c r="L21" i="1" s="1"/>
</calcChain>
</file>

<file path=xl/sharedStrings.xml><?xml version="1.0" encoding="utf-8"?>
<sst xmlns="http://schemas.openxmlformats.org/spreadsheetml/2006/main" count="46" uniqueCount="42">
  <si>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</si>
  <si>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</si>
  <si>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</si>
  <si>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</si>
  <si>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</si>
  <si>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</si>
  <si>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</si>
  <si>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</si>
  <si>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</si>
  <si>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</si>
  <si>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</si>
  <si>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</si>
  <si>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</si>
  <si>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</si>
  <si>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</si>
  <si>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</si>
  <si>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</si>
  <si>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</si>
  <si>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</si>
  <si>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</si>
  <si>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</si>
  <si>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</si>
  <si>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</si>
  <si>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</si>
  <si>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</si>
  <si>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</si>
  <si>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</si>
  <si>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</si>
  <si>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155-23</t>
  </si>
  <si>
    <t>на поставку товаров хозяйственного назначения</t>
  </si>
  <si>
    <t>Губка кухонная для посуды</t>
  </si>
  <si>
    <t>Губка кухонная металлическая</t>
  </si>
  <si>
    <t>Мешки одноразовые полиэтиленовые для мусора 120 л.</t>
  </si>
  <si>
    <t>Мешки одноразовые полиэтиленовые для мусора 30 л.</t>
  </si>
  <si>
    <t>Мешки одноразовые полиэтиленовые для мусора 60 л.</t>
  </si>
  <si>
    <t>упаковка</t>
  </si>
  <si>
    <t>штука</t>
  </si>
  <si>
    <t>рулон</t>
  </si>
  <si>
    <t>Исходя из имеющегося у Заказчика объёма финансового обеспечения для осуществления закупки НМЦД устанавливается в размере 372900 руб. (триста семьдесят две тысячи девятьсот рублей 00 копеек)</t>
  </si>
  <si>
    <t>вх. № 2525-06/23 от 20.06.2023</t>
  </si>
  <si>
    <t>вх. № 2526-06/23 от 20.06.2023</t>
  </si>
  <si>
    <t>вх. № 2527-06/23 от 20.06.2023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</si>
</sst>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85" zoomScaleNormal="85" zoomScalePageLayoutView="70" workbookViewId="0">
      <selection activeCell="G31" sqref="G31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10.7109375" style="1" customWidth="1"/>
    <col min="4" max="4" width="7.7109375" style="1" bestFit="1" customWidth="1"/>
    <col min="5" max="5" width="16.5703125" style="2" customWidth="1"/>
    <col min="6" max="7" width="16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21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22</v>
      </c>
    </row>
    <row r="3" spans="1:13" x14ac:dyDescent="0.25">
      <c r="A3" s="7"/>
      <c r="B3" s="7"/>
      <c r="C3" s="7"/>
      <c r="D3" s="7"/>
      <c r="E3" s="3"/>
      <c r="F3" s="3"/>
      <c r="G3" s="29" t="s">
        <v>29</v>
      </c>
      <c r="H3" s="29"/>
      <c r="I3" s="29"/>
      <c r="J3" s="29"/>
      <c r="K3" s="29"/>
      <c r="L3" s="29"/>
      <c r="M3" s="29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24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23</v>
      </c>
    </row>
    <row r="6" spans="1:13" ht="14.45" customHeight="1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28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3"/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5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6" t="s">
        <v>18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14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3"/>
    </row>
    <row r="12" spans="1:13" ht="28.9" customHeight="1" x14ac:dyDescent="0.25">
      <c r="A12" s="7"/>
      <c r="B12" s="7"/>
      <c r="C12" s="7"/>
      <c r="D12" s="7"/>
      <c r="E12" s="3"/>
      <c r="F12" s="3"/>
      <c r="G12" s="3"/>
      <c r="H12" s="3"/>
      <c r="I12" s="7"/>
      <c r="J12" s="35" t="s">
        <v>17</v>
      </c>
      <c r="K12" s="35"/>
      <c r="L12" s="7"/>
      <c r="M12" s="3" t="s">
        <v>15</v>
      </c>
    </row>
    <row r="13" spans="1:13" ht="18.75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4"/>
    </row>
    <row r="14" spans="1:13" ht="18.75" x14ac:dyDescent="0.25">
      <c r="A14" s="7"/>
      <c r="B14" s="35" t="s">
        <v>16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4"/>
    </row>
    <row r="15" spans="1:13" hidden="1" x14ac:dyDescent="0.25">
      <c r="A15" s="7"/>
      <c r="B15" s="7"/>
      <c r="C15" s="7"/>
      <c r="D15" s="7"/>
      <c r="E15" s="3"/>
      <c r="F15" s="3"/>
      <c r="G15" s="3"/>
      <c r="H15" s="3"/>
      <c r="I15" s="7"/>
      <c r="J15" s="7"/>
      <c r="K15" s="7"/>
      <c r="L15" s="7"/>
      <c r="M15" s="3"/>
    </row>
    <row r="16" spans="1:13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5" ht="54.6" customHeight="1" x14ac:dyDescent="0.25">
      <c r="A17" s="38" t="s">
        <v>11</v>
      </c>
      <c r="B17" s="39"/>
      <c r="C17" s="40">
        <f>F25</f>
        <v>372900</v>
      </c>
      <c r="D17" s="39"/>
      <c r="E17" s="43" t="s">
        <v>39</v>
      </c>
      <c r="F17" s="43" t="s">
        <v>40</v>
      </c>
      <c r="G17" s="43" t="s">
        <v>41</v>
      </c>
      <c r="H17" s="9"/>
      <c r="I17" s="10"/>
      <c r="J17" s="10"/>
      <c r="K17" s="10"/>
      <c r="L17" s="10"/>
      <c r="M17" s="9"/>
    </row>
    <row r="18" spans="1:15" ht="30" customHeight="1" x14ac:dyDescent="0.25">
      <c r="A18" s="30" t="s">
        <v>0</v>
      </c>
      <c r="B18" s="30" t="s">
        <v>1</v>
      </c>
      <c r="C18" s="30" t="s">
        <v>2</v>
      </c>
      <c r="D18" s="30"/>
      <c r="E18" s="9" t="s">
        <v>25</v>
      </c>
      <c r="F18" s="9" t="s">
        <v>26</v>
      </c>
      <c r="G18" s="9" t="s">
        <v>27</v>
      </c>
      <c r="H18" s="41" t="s">
        <v>12</v>
      </c>
      <c r="I18" s="30" t="s">
        <v>8</v>
      </c>
      <c r="J18" s="30" t="s">
        <v>9</v>
      </c>
      <c r="K18" s="30" t="s">
        <v>10</v>
      </c>
      <c r="L18" s="30" t="s">
        <v>6</v>
      </c>
      <c r="M18" s="37" t="s">
        <v>7</v>
      </c>
    </row>
    <row r="19" spans="1:15" x14ac:dyDescent="0.25">
      <c r="A19" s="31"/>
      <c r="B19" s="31"/>
      <c r="C19" s="11" t="s">
        <v>3</v>
      </c>
      <c r="D19" s="11" t="s">
        <v>4</v>
      </c>
      <c r="E19" s="21" t="s">
        <v>5</v>
      </c>
      <c r="F19" s="9" t="s">
        <v>5</v>
      </c>
      <c r="G19" s="9" t="s">
        <v>5</v>
      </c>
      <c r="H19" s="42"/>
      <c r="I19" s="30"/>
      <c r="J19" s="30"/>
      <c r="K19" s="30"/>
      <c r="L19" s="30"/>
      <c r="M19" s="37"/>
    </row>
    <row r="20" spans="1:15" x14ac:dyDescent="0.25">
      <c r="A20" s="13">
        <v>1</v>
      </c>
      <c r="B20" s="27" t="s">
        <v>30</v>
      </c>
      <c r="C20" s="28" t="s">
        <v>35</v>
      </c>
      <c r="D20" s="25">
        <v>350</v>
      </c>
      <c r="E20" s="22">
        <v>120</v>
      </c>
      <c r="F20" s="14">
        <v>90</v>
      </c>
      <c r="G20" s="23">
        <v>97</v>
      </c>
      <c r="H20" s="23">
        <f t="shared" ref="H20:H24" si="0">AVERAGE(E20:G20)</f>
        <v>102.33333333333333</v>
      </c>
      <c r="I20" s="24">
        <f t="shared" ref="I20:I24" si="1" xml:space="preserve"> COUNT(E20:G20)</f>
        <v>3</v>
      </c>
      <c r="J20" s="24">
        <f t="shared" ref="J20:J24" si="2">STDEV(E20:G20)</f>
        <v>15.69500982265809</v>
      </c>
      <c r="K20" s="24">
        <f t="shared" ref="K20:K24" si="3">J20/H20*100</f>
        <v>15.337143149177287</v>
      </c>
      <c r="L20" s="24" t="str">
        <f t="shared" ref="L20:L24" si="4">IF(K20&lt;33,"ОДНОРОДНЫЕ","НЕОДНОРОДНЫЕ")</f>
        <v>ОДНОРОДНЫЕ</v>
      </c>
      <c r="M20" s="23">
        <f t="shared" ref="M20:M24" si="5">D20*H20</f>
        <v>35816.666666666664</v>
      </c>
    </row>
    <row r="21" spans="1:15" x14ac:dyDescent="0.25">
      <c r="A21" s="13">
        <v>2</v>
      </c>
      <c r="B21" s="27" t="s">
        <v>31</v>
      </c>
      <c r="C21" s="28" t="s">
        <v>36</v>
      </c>
      <c r="D21" s="25">
        <v>120</v>
      </c>
      <c r="E21" s="22">
        <v>40</v>
      </c>
      <c r="F21" s="14">
        <v>30</v>
      </c>
      <c r="G21" s="23">
        <v>36</v>
      </c>
      <c r="H21" s="23">
        <f t="shared" si="0"/>
        <v>35.333333333333336</v>
      </c>
      <c r="I21" s="24">
        <f t="shared" si="1"/>
        <v>3</v>
      </c>
      <c r="J21" s="24">
        <f t="shared" si="2"/>
        <v>5.0332229568471591</v>
      </c>
      <c r="K21" s="24">
        <f t="shared" si="3"/>
        <v>14.244970632586298</v>
      </c>
      <c r="L21" s="24" t="str">
        <f t="shared" si="4"/>
        <v>ОДНОРОДНЫЕ</v>
      </c>
      <c r="M21" s="23">
        <f t="shared" si="5"/>
        <v>4240</v>
      </c>
    </row>
    <row r="22" spans="1:15" ht="30" x14ac:dyDescent="0.25">
      <c r="A22" s="13">
        <v>3</v>
      </c>
      <c r="B22" s="27" t="s">
        <v>32</v>
      </c>
      <c r="C22" s="28" t="s">
        <v>37</v>
      </c>
      <c r="D22" s="25">
        <v>1700</v>
      </c>
      <c r="E22" s="22">
        <v>190</v>
      </c>
      <c r="F22" s="14">
        <v>160</v>
      </c>
      <c r="G22" s="23">
        <v>178</v>
      </c>
      <c r="H22" s="23">
        <f t="shared" si="0"/>
        <v>176</v>
      </c>
      <c r="I22" s="24">
        <f t="shared" si="1"/>
        <v>3</v>
      </c>
      <c r="J22" s="24">
        <f t="shared" si="2"/>
        <v>15.0996688705415</v>
      </c>
      <c r="K22" s="24">
        <f t="shared" si="3"/>
        <v>8.5793573128076694</v>
      </c>
      <c r="L22" s="24" t="str">
        <f t="shared" si="4"/>
        <v>ОДНОРОДНЫЕ</v>
      </c>
      <c r="M22" s="23">
        <f t="shared" si="5"/>
        <v>299200</v>
      </c>
    </row>
    <row r="23" spans="1:15" ht="30" x14ac:dyDescent="0.25">
      <c r="A23" s="13">
        <v>4</v>
      </c>
      <c r="B23" s="27" t="s">
        <v>33</v>
      </c>
      <c r="C23" s="28" t="s">
        <v>37</v>
      </c>
      <c r="D23" s="25">
        <v>340</v>
      </c>
      <c r="E23" s="22">
        <v>60</v>
      </c>
      <c r="F23" s="14">
        <v>50</v>
      </c>
      <c r="G23" s="23">
        <v>53</v>
      </c>
      <c r="H23" s="23">
        <f t="shared" si="0"/>
        <v>54.333333333333336</v>
      </c>
      <c r="I23" s="24">
        <f t="shared" si="1"/>
        <v>3</v>
      </c>
      <c r="J23" s="24">
        <f t="shared" si="2"/>
        <v>5.1316014394468841</v>
      </c>
      <c r="K23" s="24">
        <f t="shared" si="3"/>
        <v>9.444665225975859</v>
      </c>
      <c r="L23" s="24" t="str">
        <f t="shared" si="4"/>
        <v>ОДНОРОДНЫЕ</v>
      </c>
      <c r="M23" s="23">
        <f t="shared" si="5"/>
        <v>18473.333333333336</v>
      </c>
    </row>
    <row r="24" spans="1:15" ht="30" x14ac:dyDescent="0.25">
      <c r="A24" s="13">
        <v>5</v>
      </c>
      <c r="B24" s="27" t="s">
        <v>34</v>
      </c>
      <c r="C24" s="28" t="s">
        <v>37</v>
      </c>
      <c r="D24" s="25">
        <v>610</v>
      </c>
      <c r="E24" s="22">
        <v>100</v>
      </c>
      <c r="F24" s="14">
        <v>80</v>
      </c>
      <c r="G24" s="23">
        <v>92</v>
      </c>
      <c r="H24" s="23">
        <f t="shared" si="0"/>
        <v>90.666666666666671</v>
      </c>
      <c r="I24" s="24">
        <f t="shared" si="1"/>
        <v>3</v>
      </c>
      <c r="J24" s="24">
        <f t="shared" si="2"/>
        <v>10.066445913694334</v>
      </c>
      <c r="K24" s="24">
        <f t="shared" si="3"/>
        <v>11.102697698927575</v>
      </c>
      <c r="L24" s="24" t="str">
        <f t="shared" si="4"/>
        <v>ОДНОРОДНЫЕ</v>
      </c>
      <c r="M24" s="23">
        <f t="shared" si="5"/>
        <v>55306.666666666672</v>
      </c>
    </row>
    <row r="25" spans="1:15" x14ac:dyDescent="0.25">
      <c r="A25" s="20"/>
      <c r="B25" s="15"/>
      <c r="C25" s="16"/>
      <c r="D25" s="17"/>
      <c r="E25" s="26">
        <f>SUMPRODUCT($D$20:$D$24,E20:E24)</f>
        <v>451200</v>
      </c>
      <c r="F25" s="23">
        <f>SUMPRODUCT($D$20:$D$24,F20:F24)</f>
        <v>372900</v>
      </c>
      <c r="G25" s="23">
        <f>SUMPRODUCT($D$20:$D$24,G20:G24)</f>
        <v>415010</v>
      </c>
      <c r="H25" s="9"/>
      <c r="I25" s="10"/>
      <c r="J25" s="10"/>
      <c r="K25" s="10"/>
      <c r="L25" s="10"/>
      <c r="M25" s="12">
        <f>SUM(M20:M24)</f>
        <v>413036.66666666669</v>
      </c>
    </row>
    <row r="26" spans="1:15" x14ac:dyDescent="0.25">
      <c r="A26" s="7"/>
      <c r="B26" s="7"/>
      <c r="C26" s="7"/>
      <c r="D26" s="7"/>
      <c r="E26" s="3"/>
      <c r="F26" s="3"/>
      <c r="G26" s="3"/>
      <c r="H26" s="3"/>
      <c r="I26" s="7"/>
      <c r="J26" s="7"/>
      <c r="K26" s="7"/>
      <c r="L26" s="7"/>
      <c r="M26" s="3"/>
    </row>
    <row r="27" spans="1:15" s="7" customFormat="1" ht="33.6" customHeight="1" x14ac:dyDescent="0.25">
      <c r="A27" s="36" t="s">
        <v>20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5" s="7" customFormat="1" x14ac:dyDescent="0.25">
      <c r="A28" s="34" t="s">
        <v>19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5" s="7" customFormat="1" ht="15" customHeight="1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5" s="19" customFormat="1" x14ac:dyDescent="0.25">
      <c r="A30" s="32" t="s">
        <v>38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18"/>
      <c r="O30" s="18"/>
    </row>
  </sheetData>
  <mergeCells count="18">
    <mergeCell ref="L18:L19"/>
    <mergeCell ref="A18:A19"/>
    <mergeCell ref="G3:M3"/>
    <mergeCell ref="B18:B19"/>
    <mergeCell ref="C18:D18"/>
    <mergeCell ref="A30:M30"/>
    <mergeCell ref="A29:M29"/>
    <mergeCell ref="J12:K12"/>
    <mergeCell ref="B14:L14"/>
    <mergeCell ref="A27:M27"/>
    <mergeCell ref="A28:M28"/>
    <mergeCell ref="M18:M19"/>
    <mergeCell ref="A17:B17"/>
    <mergeCell ref="C17:D17"/>
    <mergeCell ref="H18:H19"/>
    <mergeCell ref="I18:I19"/>
    <mergeCell ref="J18:J19"/>
    <mergeCell ref="K18:K19"/>
  </mergeCells>
  <conditionalFormatting sqref="L20:L25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5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2023-06-20T04:25:35Z</dcterms:modified>
</cp:coreProperties>
</file>