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2" i="1" l="1"/>
  <c r="K22" i="1"/>
  <c r="L21" i="1"/>
  <c r="K21" i="1"/>
  <c r="L20" i="1"/>
  <c r="K20" i="1"/>
  <c r="J22" i="1"/>
  <c r="J21" i="1"/>
  <c r="O21" i="1" s="1"/>
  <c r="J20" i="1"/>
  <c r="L23" i="1"/>
  <c r="J23" i="1"/>
  <c r="O23" i="1" s="1"/>
  <c r="K23" i="1"/>
  <c r="M23" i="1" l="1"/>
  <c r="M22" i="1"/>
  <c r="N22" i="1" s="1"/>
  <c r="M20" i="1"/>
  <c r="N20" i="1" s="1"/>
  <c r="M21" i="1"/>
  <c r="N21" i="1" s="1"/>
  <c r="O22" i="1"/>
  <c r="O20" i="1"/>
  <c r="N23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<sst xmlns="http://schemas.openxmlformats.org/spreadsheetml/2006/main" count="42" uniqueCount="38">
  <si>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</si>
  <si>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</si>
  <si>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</si>
  <si>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</si>
  <si>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</si>
  <si>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</si>
  <si>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</si>
  <si>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</si>
  <si>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</si>
  <si>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</si>
  <si>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</si>
  <si>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</si>
  <si>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</si>
  <si>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</si>
  <si>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</si>
  <si>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</si>
  <si>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</si>
  <si>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</si>
  <si>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</si>
  <si>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</si>
  <si>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</si>
  <si>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</si>
  <si>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</si>
  <si>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</si>
  <si>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</si>
  <si>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</si>
  <si>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усл.ед.</t>
  </si>
  <si>
    <t xml:space="preserve">Оказание услуг по ремонту   медицинского оборудования с заменой запасных частей (Душ Шарко Niagara)  </t>
  </si>
  <si>
    <t xml:space="preserve">на оказание услуг по ремонту   медицинского оборудования с заменой запасных частей (Душ Шарко Niagara)  </t>
  </si>
  <si>
    <t>путем запроса котировок в электронной форме, участниками которого могут являться</t>
  </si>
  <si>
    <t>№ 153-23</t>
  </si>
  <si>
    <t>КП вх. 2320-06/23 от 06.06.2023</t>
  </si>
  <si>
    <t>КП вх. 2319-06/23 от 06.06.2023</t>
  </si>
  <si>
    <t>КП вх. 2318-06/23 от 06.06.2023</t>
  </si>
  <si>
    <t>Источник № 1</t>
  </si>
  <si>
    <t>Источник № 2</t>
  </si>
  <si>
    <t>Источник № 3</t>
  </si>
  <si>
    <t>Начальная (максимальная) цена договора устанавливается в размере 34880 руб. (тридцать четыре тысячи восемьсот восемьдесят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</si>
</sst>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J31" sqref="J3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6" width="17.85546875" style="3" customWidth="1"/>
    <col min="7" max="7" width="17.425781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140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23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24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 t="s">
        <v>28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29</v>
      </c>
    </row>
    <row r="5" spans="1:15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25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30</v>
      </c>
    </row>
    <row r="7" spans="1:15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4"/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8" t="s">
        <v>13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18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14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7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2" t="s">
        <v>17</v>
      </c>
      <c r="M12" s="22"/>
      <c r="N12" s="12"/>
      <c r="O12" s="4" t="s">
        <v>15</v>
      </c>
    </row>
    <row r="13" spans="1:15" ht="18.7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5"/>
    </row>
    <row r="14" spans="1:15" ht="18.75" x14ac:dyDescent="0.25">
      <c r="A14" s="12"/>
      <c r="B14" s="22" t="s">
        <v>16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5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6" customFormat="1" ht="49.9" customHeight="1" x14ac:dyDescent="0.25">
      <c r="A17" s="25" t="s">
        <v>11</v>
      </c>
      <c r="B17" s="26"/>
      <c r="C17" s="27">
        <f>SUMIF(O20:O23,"&gt;0")</f>
        <v>34880</v>
      </c>
      <c r="D17" s="26"/>
      <c r="E17" s="14" t="s">
        <v>33</v>
      </c>
      <c r="F17" s="14" t="s">
        <v>32</v>
      </c>
      <c r="G17" s="14" t="s">
        <v>31</v>
      </c>
      <c r="H17" s="14"/>
      <c r="I17" s="15"/>
      <c r="J17" s="15"/>
      <c r="K17" s="13"/>
      <c r="L17" s="13"/>
      <c r="M17" s="13"/>
      <c r="N17" s="13"/>
      <c r="O17" s="15"/>
    </row>
    <row r="18" spans="1:15" s="6" customFormat="1" ht="30" customHeight="1" x14ac:dyDescent="0.25">
      <c r="A18" s="20" t="s">
        <v>0</v>
      </c>
      <c r="B18" s="20" t="s">
        <v>1</v>
      </c>
      <c r="C18" s="20" t="s">
        <v>2</v>
      </c>
      <c r="D18" s="20"/>
      <c r="E18" s="15" t="s">
        <v>34</v>
      </c>
      <c r="F18" s="15" t="s">
        <v>35</v>
      </c>
      <c r="G18" s="15" t="s">
        <v>36</v>
      </c>
      <c r="H18" s="15" t="s">
        <v>19</v>
      </c>
      <c r="I18" s="15" t="s">
        <v>20</v>
      </c>
      <c r="J18" s="28" t="s">
        <v>12</v>
      </c>
      <c r="K18" s="20" t="s">
        <v>8</v>
      </c>
      <c r="L18" s="20" t="s">
        <v>9</v>
      </c>
      <c r="M18" s="20" t="s">
        <v>10</v>
      </c>
      <c r="N18" s="20" t="s">
        <v>6</v>
      </c>
      <c r="O18" s="24" t="s">
        <v>7</v>
      </c>
    </row>
    <row r="19" spans="1:15" s="6" customFormat="1" ht="30" x14ac:dyDescent="0.25">
      <c r="A19" s="20"/>
      <c r="B19" s="20"/>
      <c r="C19" s="13" t="s">
        <v>3</v>
      </c>
      <c r="D19" s="13" t="s">
        <v>4</v>
      </c>
      <c r="E19" s="15" t="s">
        <v>5</v>
      </c>
      <c r="F19" s="15" t="s">
        <v>5</v>
      </c>
      <c r="G19" s="15" t="s">
        <v>5</v>
      </c>
      <c r="H19" s="15" t="s">
        <v>5</v>
      </c>
      <c r="I19" s="15" t="s">
        <v>5</v>
      </c>
      <c r="J19" s="29"/>
      <c r="K19" s="20"/>
      <c r="L19" s="20"/>
      <c r="M19" s="20"/>
      <c r="N19" s="20"/>
      <c r="O19" s="24"/>
    </row>
    <row r="20" spans="1:15" s="6" customFormat="1" ht="59.25" customHeight="1" x14ac:dyDescent="0.25">
      <c r="A20" s="13">
        <v>1</v>
      </c>
      <c r="B20" s="13" t="s">
        <v>27</v>
      </c>
      <c r="C20" s="13" t="s">
        <v>26</v>
      </c>
      <c r="D20" s="16">
        <v>1</v>
      </c>
      <c r="E20" s="15">
        <v>32000</v>
      </c>
      <c r="F20" s="15">
        <v>35840</v>
      </c>
      <c r="G20" s="15">
        <v>36800</v>
      </c>
      <c r="H20" s="15"/>
      <c r="I20" s="15"/>
      <c r="J20" s="15">
        <f t="shared" ref="J20:J22" si="0">AVERAGE(E20:I20)</f>
        <v>34880</v>
      </c>
      <c r="K20" s="13">
        <f t="shared" ref="K20:K22" si="1">COUNT(E20:I20)</f>
        <v>3</v>
      </c>
      <c r="L20" s="13">
        <f t="shared" ref="L20:L22" si="2">STDEV(E20:I20)</f>
        <v>2539.9212586220069</v>
      </c>
      <c r="M20" s="13">
        <f t="shared" ref="M20:M22" si="3">L20/J20*100</f>
        <v>7.2818843423796071</v>
      </c>
      <c r="N20" s="13" t="str">
        <f t="shared" ref="N20:N22" si="4">IF(M20&lt;33,"ОДНОРОДНЫЕ","НЕОДНОРОДНЫЕ")</f>
        <v>ОДНОРОДНЫЕ</v>
      </c>
      <c r="O20" s="15">
        <f t="shared" ref="O20:O22" si="5">D20*J20</f>
        <v>34880</v>
      </c>
    </row>
    <row r="21" spans="1:15" s="6" customFormat="1" hidden="1" x14ac:dyDescent="0.25">
      <c r="A21" s="13">
        <v>3</v>
      </c>
      <c r="B21" s="13"/>
      <c r="C21" s="13"/>
      <c r="D21" s="17"/>
      <c r="E21" s="15"/>
      <c r="F21" s="15"/>
      <c r="G21" s="15"/>
      <c r="H21" s="15"/>
      <c r="I21" s="15"/>
      <c r="J21" s="15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5" t="e">
        <f t="shared" si="5"/>
        <v>#DIV/0!</v>
      </c>
    </row>
    <row r="22" spans="1:15" s="6" customFormat="1" hidden="1" x14ac:dyDescent="0.25">
      <c r="A22" s="13">
        <v>4</v>
      </c>
      <c r="B22" s="18"/>
      <c r="C22" s="13"/>
      <c r="D22" s="19"/>
      <c r="E22" s="15"/>
      <c r="F22" s="15"/>
      <c r="G22" s="15"/>
      <c r="H22" s="15"/>
      <c r="I22" s="15"/>
      <c r="J22" s="15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5" t="e">
        <f t="shared" si="5"/>
        <v>#DIV/0!</v>
      </c>
    </row>
    <row r="23" spans="1:15" s="6" customFormat="1" ht="14.45" hidden="1" customHeight="1" x14ac:dyDescent="0.25">
      <c r="A23" s="13">
        <v>5</v>
      </c>
      <c r="B23" s="18"/>
      <c r="C23" s="13"/>
      <c r="D23" s="19"/>
      <c r="E23" s="15"/>
      <c r="F23" s="15"/>
      <c r="G23" s="15"/>
      <c r="H23" s="15"/>
      <c r="I23" s="15"/>
      <c r="J23" s="15" t="e">
        <f>AVERAGE(E23:I23)</f>
        <v>#DIV/0!</v>
      </c>
      <c r="K23" s="13">
        <f>COUNT(E23:I23)</f>
        <v>0</v>
      </c>
      <c r="L23" s="13" t="e">
        <f>STDEV(E23:I23)</f>
        <v>#DIV/0!</v>
      </c>
      <c r="M23" s="13" t="e">
        <f>L23/J23*100</f>
        <v>#DIV/0!</v>
      </c>
      <c r="N23" s="13" t="e">
        <f>IF(M23&lt;33,"ОДНОРОДНЫЕ","НЕОДНОРОДНЫЕ")</f>
        <v>#DIV/0!</v>
      </c>
      <c r="O23" s="15" t="e">
        <f>D23*J23</f>
        <v>#DIV/0!</v>
      </c>
    </row>
    <row r="24" spans="1:15" s="7" customFormat="1" x14ac:dyDescent="0.25">
      <c r="A24" s="12"/>
      <c r="B24" s="12"/>
      <c r="C24" s="12"/>
      <c r="D24" s="12"/>
      <c r="E24" s="4"/>
      <c r="F24" s="4"/>
      <c r="G24" s="4"/>
      <c r="H24" s="4"/>
      <c r="I24" s="4"/>
      <c r="J24" s="4"/>
      <c r="K24" s="12"/>
      <c r="L24" s="12"/>
      <c r="M24" s="12"/>
      <c r="N24" s="12"/>
      <c r="O24" s="4"/>
    </row>
    <row r="25" spans="1:15" s="10" customFormat="1" ht="35.450000000000003" customHeight="1" x14ac:dyDescent="0.25">
      <c r="A25" s="23" t="s">
        <v>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s="10" customFormat="1" ht="35.450000000000003" customHeight="1" x14ac:dyDescent="0.25">
      <c r="A26" s="23" t="s">
        <v>21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x14ac:dyDescent="0.25">
      <c r="A28" s="21" t="s">
        <v>37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7">
    <mergeCell ref="A18:A19"/>
    <mergeCell ref="B18:B19"/>
    <mergeCell ref="C18:D18"/>
    <mergeCell ref="A28:O28"/>
    <mergeCell ref="L12:M12"/>
    <mergeCell ref="B14:N14"/>
    <mergeCell ref="A25:O25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23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3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2023-06-19T02:46:43Z</dcterms:modified>
</cp:coreProperties>
</file>