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20" i="1" l="1"/>
  <c r="F20" i="1" l="1"/>
  <c r="E20" i="1"/>
  <c r="J22" i="1"/>
  <c r="K22" i="1"/>
  <c r="L22" i="1"/>
  <c r="M22" i="1" s="1"/>
  <c r="N22" i="1" s="1"/>
  <c r="O22" i="1"/>
  <c r="J23" i="1"/>
  <c r="O23" i="1" s="1"/>
  <c r="K23" i="1"/>
  <c r="L23" i="1"/>
  <c r="M23" i="1" s="1"/>
  <c r="N23" i="1" s="1"/>
  <c r="L21" i="1"/>
  <c r="K21" i="1"/>
  <c r="L19" i="1"/>
  <c r="K19" i="1"/>
  <c r="J21" i="1"/>
  <c r="O21" i="1" s="1"/>
  <c r="J19" i="1"/>
  <c r="J20" i="1" l="1"/>
  <c r="O20" i="1" s="1"/>
  <c r="K20" i="1"/>
  <c r="L20" i="1"/>
  <c r="M19" i="1"/>
  <c r="N19" i="1" s="1"/>
  <c r="M21" i="1"/>
  <c r="N21" i="1" s="1"/>
  <c r="O19" i="1"/>
  <c r="C16" i="1" l="1"/>
  <c r="M20" i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<sst xmlns="http://schemas.openxmlformats.org/spreadsheetml/2006/main" count="43" uniqueCount="39">
  <si>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</si>
  <si>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</si>
  <si>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</si>
  <si>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</si>
  <si>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</si>
  <si>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</si>
  <si>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</si>
  <si>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</si>
  <si>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</si>
  <si>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</si>
  <si>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</si>
  <si>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</si>
  <si>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</si>
  <si>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</si>
  <si>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</si>
  <si>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</si>
  <si>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</si>
  <si>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</si>
  <si>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</si>
  <si>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</si>
  <si>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</si>
  <si>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</si>
  <si>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</si>
  <si>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</si>
  <si>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</si>
  <si>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час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</si>
  <si>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</si>
  <si>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</si>
  <si>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</si>
  <si>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</si>
  <si>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</si>
  <si>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Оказание услуг по осуществлению мониторинга ОС,  и оперативному реагированию на сигналы тревоги с объектов ОГАУЗ «ИГКБ № 8»</t>
  </si>
  <si>
    <t>Начальная максимальная цена договора устанавливается в размере  63656 руб. (шестьдесят три тысячи шестьсот пятьдесят шесть рублей 00 копеек)</t>
  </si>
  <si>
    <t>№ 146-23</t>
  </si>
  <si>
    <t xml:space="preserve">на оказание услуг по осуществлению мониторинга ОС,  и оперативному реагированию на сигналы тревоги с объектов ОГАУЗ «ИГКБ №8» </t>
  </si>
  <si>
    <t>путем запроса котировок в электронной форме, участниками которого могут являться</t>
  </si>
  <si>
    <t>КП вх. 2425-06/23 от 13.06.2023 г.</t>
  </si>
  <si>
    <t>КП вх. 2426-06/23 от 13.06.2023 г.</t>
  </si>
  <si>
    <t>КП вх. 2427-06/23 от 13.06.2023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</si>
</sst>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A26" sqref="A26:O26"/>
    </sheetView>
  </sheetViews>
  <sheetFormatPr defaultColWidth="9.140625" defaultRowHeight="15" x14ac:dyDescent="0.25"/>
  <cols>
    <col min="1" max="1" width="9.140625" style="6"/>
    <col min="2" max="2" width="27.28515625" style="6" customWidth="1"/>
    <col min="3" max="4" width="9.140625" style="6"/>
    <col min="5" max="5" width="17" style="1" customWidth="1"/>
    <col min="6" max="6" width="17.42578125" style="1" customWidth="1"/>
    <col min="7" max="7" width="16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17.140625" style="6" customWidth="1"/>
    <col min="15" max="15" width="15.28515625" style="1" customWidth="1"/>
    <col min="16" max="16384" width="9.140625" style="5"/>
  </cols>
  <sheetData>
    <row r="1" spans="1:15" x14ac:dyDescent="0.25">
      <c r="O1" s="7" t="s">
        <v>28</v>
      </c>
    </row>
    <row r="2" spans="1:15" x14ac:dyDescent="0.25">
      <c r="O2" s="7" t="s">
        <v>29</v>
      </c>
    </row>
    <row r="3" spans="1:15" x14ac:dyDescent="0.25">
      <c r="O3" s="7" t="s">
        <v>34</v>
      </c>
    </row>
    <row r="4" spans="1:15" x14ac:dyDescent="0.25">
      <c r="O4" s="7" t="s">
        <v>35</v>
      </c>
    </row>
    <row r="5" spans="1:15" x14ac:dyDescent="0.25">
      <c r="O5" s="7" t="s">
        <v>30</v>
      </c>
    </row>
    <row r="6" spans="1:15" x14ac:dyDescent="0.25">
      <c r="O6" s="7" t="s">
        <v>33</v>
      </c>
    </row>
    <row r="7" spans="1:15" x14ac:dyDescent="0.25">
      <c r="O7" s="3" t="s">
        <v>16</v>
      </c>
    </row>
    <row r="8" spans="1:15" x14ac:dyDescent="0.25">
      <c r="O8" s="4" t="s">
        <v>21</v>
      </c>
    </row>
    <row r="9" spans="1:15" x14ac:dyDescent="0.25">
      <c r="O9" s="4" t="s">
        <v>17</v>
      </c>
    </row>
    <row r="11" spans="1:15" ht="28.9" customHeight="1" x14ac:dyDescent="0.25">
      <c r="L11" s="15" t="s">
        <v>20</v>
      </c>
      <c r="M11" s="15"/>
      <c r="O11" s="1" t="s">
        <v>18</v>
      </c>
    </row>
    <row r="12" spans="1:15" ht="18.75" x14ac:dyDescent="0.25">
      <c r="O12" s="2"/>
    </row>
    <row r="13" spans="1:15" ht="18.75" x14ac:dyDescent="0.25">
      <c r="B13" s="15" t="s">
        <v>19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"/>
    </row>
    <row r="16" spans="1:15" s="6" customFormat="1" ht="49.9" customHeight="1" x14ac:dyDescent="0.25">
      <c r="A16" s="18" t="s">
        <v>14</v>
      </c>
      <c r="B16" s="19"/>
      <c r="C16" s="20">
        <f>SUMIF(O19:O23,"&gt;0")</f>
        <v>63656</v>
      </c>
      <c r="D16" s="19"/>
      <c r="E16" s="11" t="s">
        <v>36</v>
      </c>
      <c r="F16" s="11" t="s">
        <v>37</v>
      </c>
      <c r="G16" s="11" t="s">
        <v>38</v>
      </c>
      <c r="H16" s="8"/>
      <c r="I16" s="8"/>
      <c r="J16" s="9"/>
      <c r="K16" s="10"/>
      <c r="L16" s="10"/>
      <c r="M16" s="10"/>
      <c r="N16" s="10"/>
      <c r="O16" s="9"/>
    </row>
    <row r="17" spans="1:15" s="6" customFormat="1" ht="30" customHeight="1" x14ac:dyDescent="0.25">
      <c r="A17" s="23" t="s">
        <v>0</v>
      </c>
      <c r="B17" s="23" t="s">
        <v>1</v>
      </c>
      <c r="C17" s="23" t="s">
        <v>2</v>
      </c>
      <c r="D17" s="23"/>
      <c r="E17" s="9" t="s">
        <v>5</v>
      </c>
      <c r="F17" s="9" t="s">
        <v>7</v>
      </c>
      <c r="G17" s="9" t="s">
        <v>8</v>
      </c>
      <c r="H17" s="9" t="s">
        <v>22</v>
      </c>
      <c r="I17" s="9" t="s">
        <v>23</v>
      </c>
      <c r="J17" s="21" t="s">
        <v>15</v>
      </c>
      <c r="K17" s="23" t="s">
        <v>11</v>
      </c>
      <c r="L17" s="23" t="s">
        <v>12</v>
      </c>
      <c r="M17" s="23" t="s">
        <v>13</v>
      </c>
      <c r="N17" s="23" t="s">
        <v>9</v>
      </c>
      <c r="O17" s="17" t="s">
        <v>10</v>
      </c>
    </row>
    <row r="18" spans="1:15" s="6" customFormat="1" ht="30" x14ac:dyDescent="0.25">
      <c r="A18" s="23"/>
      <c r="B18" s="23"/>
      <c r="C18" s="10" t="s">
        <v>3</v>
      </c>
      <c r="D18" s="10" t="s">
        <v>4</v>
      </c>
      <c r="E18" s="9" t="s">
        <v>6</v>
      </c>
      <c r="F18" s="9" t="s">
        <v>6</v>
      </c>
      <c r="G18" s="9" t="s">
        <v>6</v>
      </c>
      <c r="H18" s="9" t="s">
        <v>6</v>
      </c>
      <c r="I18" s="9" t="s">
        <v>6</v>
      </c>
      <c r="J18" s="22"/>
      <c r="K18" s="23"/>
      <c r="L18" s="23"/>
      <c r="M18" s="23"/>
      <c r="N18" s="23"/>
      <c r="O18" s="17"/>
    </row>
    <row r="19" spans="1:15" s="6" customFormat="1" ht="105" x14ac:dyDescent="0.25">
      <c r="A19" s="10">
        <v>1</v>
      </c>
      <c r="B19" s="12" t="s">
        <v>31</v>
      </c>
      <c r="C19" s="10" t="s">
        <v>25</v>
      </c>
      <c r="D19" s="13">
        <v>8760</v>
      </c>
      <c r="E19" s="9">
        <v>6.5</v>
      </c>
      <c r="F19" s="9">
        <v>8</v>
      </c>
      <c r="G19" s="9">
        <v>7.3</v>
      </c>
      <c r="H19" s="9"/>
      <c r="I19" s="9"/>
      <c r="J19" s="9">
        <f t="shared" ref="J19:J21" si="0">AVERAGE(E19:I19)</f>
        <v>7.2666666666666666</v>
      </c>
      <c r="K19" s="10">
        <f t="shared" ref="K19:K21" si="1">COUNT(E19:I19)</f>
        <v>3</v>
      </c>
      <c r="L19" s="10">
        <f t="shared" ref="L19:L21" si="2">STDEV(E19:I19)</f>
        <v>0.75055534994651352</v>
      </c>
      <c r="M19" s="10">
        <f t="shared" ref="M19:M21" si="3">L19/J19*100</f>
        <v>10.3287433478878</v>
      </c>
      <c r="N19" s="10" t="str">
        <f t="shared" ref="N19:N21" si="4">IF(M19&lt;33,"ОДНОРОДНЫЕ","НЕОДНОРОДНЫЕ")</f>
        <v>ОДНОРОДНЫЕ</v>
      </c>
      <c r="O19" s="9">
        <f t="shared" ref="O19:O21" si="5">D19*J19</f>
        <v>63656</v>
      </c>
    </row>
    <row r="20" spans="1:15" s="6" customFormat="1" ht="18" customHeight="1" x14ac:dyDescent="0.25">
      <c r="A20" s="10"/>
      <c r="B20" s="10" t="s">
        <v>27</v>
      </c>
      <c r="C20" s="10"/>
      <c r="D20" s="13"/>
      <c r="E20" s="9">
        <f>D19*E19</f>
        <v>56940</v>
      </c>
      <c r="F20" s="9">
        <f>D19*F19</f>
        <v>70080</v>
      </c>
      <c r="G20" s="9">
        <f>D19*G19</f>
        <v>63948</v>
      </c>
      <c r="H20" s="9"/>
      <c r="I20" s="9"/>
      <c r="J20" s="9">
        <f t="shared" si="0"/>
        <v>63656</v>
      </c>
      <c r="K20" s="10">
        <f t="shared" si="1"/>
        <v>3</v>
      </c>
      <c r="L20" s="10">
        <f t="shared" si="2"/>
        <v>6574.8648655314582</v>
      </c>
      <c r="M20" s="10">
        <f t="shared" si="3"/>
        <v>10.3287433478878</v>
      </c>
      <c r="N20" s="10" t="str">
        <f t="shared" si="4"/>
        <v>ОДНОРОДНЫЕ</v>
      </c>
      <c r="O20" s="9">
        <f t="shared" si="5"/>
        <v>0</v>
      </c>
    </row>
    <row r="21" spans="1:15" s="6" customFormat="1" hidden="1" x14ac:dyDescent="0.25">
      <c r="A21" s="10">
        <v>3</v>
      </c>
      <c r="B21" s="10"/>
      <c r="C21" s="10"/>
      <c r="D21" s="14"/>
      <c r="E21" s="9"/>
      <c r="F21" s="9"/>
      <c r="G21" s="9"/>
      <c r="H21" s="9"/>
      <c r="I21" s="9"/>
      <c r="J21" s="9" t="e">
        <f t="shared" si="0"/>
        <v>#DIV/0!</v>
      </c>
      <c r="K21" s="10">
        <f t="shared" si="1"/>
        <v>0</v>
      </c>
      <c r="L21" s="10" t="e">
        <f t="shared" si="2"/>
        <v>#DIV/0!</v>
      </c>
      <c r="M21" s="10" t="e">
        <f t="shared" si="3"/>
        <v>#DIV/0!</v>
      </c>
      <c r="N21" s="10" t="e">
        <f t="shared" si="4"/>
        <v>#DIV/0!</v>
      </c>
      <c r="O21" s="9" t="e">
        <f t="shared" si="5"/>
        <v>#DIV/0!</v>
      </c>
    </row>
    <row r="22" spans="1:15" s="6" customFormat="1" hidden="1" x14ac:dyDescent="0.25">
      <c r="A22" s="10">
        <v>4</v>
      </c>
      <c r="B22" s="10"/>
      <c r="C22" s="10"/>
      <c r="D22" s="14"/>
      <c r="E22" s="9"/>
      <c r="F22" s="9"/>
      <c r="G22" s="9"/>
      <c r="H22" s="9"/>
      <c r="I22" s="9"/>
      <c r="J22" s="9" t="e">
        <f t="shared" ref="J22:J23" si="6">AVERAGE(E22:I22)</f>
        <v>#DIV/0!</v>
      </c>
      <c r="K22" s="10">
        <f t="shared" ref="K22:K23" si="7">COUNT(E22:I22)</f>
        <v>0</v>
      </c>
      <c r="L22" s="10" t="e">
        <f t="shared" ref="L22:L23" si="8">STDEV(E22:I22)</f>
        <v>#DIV/0!</v>
      </c>
      <c r="M22" s="10" t="e">
        <f t="shared" ref="M22:M23" si="9">L22/J22*100</f>
        <v>#DIV/0!</v>
      </c>
      <c r="N22" s="10" t="e">
        <f t="shared" ref="N22:N23" si="10">IF(M22&lt;33,"ОДНОРОДНЫЕ","НЕОДНОРОДНЫЕ")</f>
        <v>#DIV/0!</v>
      </c>
      <c r="O22" s="9" t="e">
        <f t="shared" ref="O22:O23" si="11">D22*J22</f>
        <v>#DIV/0!</v>
      </c>
    </row>
    <row r="23" spans="1:15" s="6" customFormat="1" hidden="1" x14ac:dyDescent="0.25">
      <c r="A23" s="10">
        <v>5</v>
      </c>
      <c r="B23" s="10"/>
      <c r="C23" s="10"/>
      <c r="D23" s="14"/>
      <c r="E23" s="9"/>
      <c r="F23" s="9"/>
      <c r="G23" s="9"/>
      <c r="H23" s="9"/>
      <c r="I23" s="9"/>
      <c r="J23" s="9" t="e">
        <f t="shared" si="6"/>
        <v>#DIV/0!</v>
      </c>
      <c r="K23" s="10">
        <f t="shared" si="7"/>
        <v>0</v>
      </c>
      <c r="L23" s="10" t="e">
        <f t="shared" si="8"/>
        <v>#DIV/0!</v>
      </c>
      <c r="M23" s="10" t="e">
        <f t="shared" si="9"/>
        <v>#DIV/0!</v>
      </c>
      <c r="N23" s="10" t="e">
        <f t="shared" si="10"/>
        <v>#DIV/0!</v>
      </c>
      <c r="O23" s="9" t="e">
        <f t="shared" si="11"/>
        <v>#DIV/0!</v>
      </c>
    </row>
    <row r="25" spans="1:15" x14ac:dyDescent="0.25">
      <c r="A25" s="16" t="s">
        <v>26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33.6" customHeight="1" x14ac:dyDescent="0.25">
      <c r="A26" s="16" t="s">
        <v>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5">
      <c r="A28" s="24" t="s">
        <v>32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mergeCells count="17"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3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3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2023-06-13T07:57:45Z</dcterms:modified>
</cp:coreProperties>
</file>