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/>
  <c r="G23" l="1"/>
  <c r="G22"/>
  <c r="G24" s="1"/>
  <c r="G21"/>
  <c r="J21" s="1"/>
  <c r="F24"/>
  <c r="H24"/>
  <c r="I21" l="1"/>
  <c r="N21" s="1"/>
  <c r="K21"/>
  <c r="L21" s="1"/>
  <c r="M21" s="1"/>
  <c r="I22" l="1"/>
  <c r="N22" s="1"/>
  <c r="J22"/>
  <c r="K22"/>
  <c r="I23"/>
  <c r="N23" s="1"/>
  <c r="J23"/>
  <c r="K23"/>
  <c r="L23" s="1"/>
  <c r="M23" s="1"/>
  <c r="N24" l="1"/>
  <c r="L22"/>
  <c r="M22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<sst xmlns="http://schemas.openxmlformats.org/spreadsheetml/2006/main" count="44" uniqueCount="39">
  <si>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</si>
  <si>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</si>
  <si>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</si>
  <si>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</si>
  <si>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</si>
  <si>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</si>
  <si>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</si>
  <si>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</si>
  <si>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</si>
  <si>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</si>
  <si>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</si>
  <si>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</si>
  <si>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</si>
  <si>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</si>
  <si>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</si>
  <si>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</si>
  <si>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</si>
  <si>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</si>
  <si>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</si>
  <si>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</si>
  <si>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</si>
  <si>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</si>
  <si>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</si>
  <si>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</si>
  <si>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</si>
  <si>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</si>
  <si>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</si>
  <si>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</si>
  <si>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</si>
  <si>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на поставку и монтаж кондиционеров путем запроса котировок </t>
  </si>
  <si>
    <t>Шт.</t>
  </si>
  <si>
    <t>Кондиционер  настенного типа Kentatsu KSGUA21HZRN1 или эквивалент</t>
  </si>
  <si>
    <t xml:space="preserve">Кондиционер  настенного типа Kentatsu KSGI53HFAN1 или эквивалент </t>
  </si>
  <si>
    <t xml:space="preserve">Кондиционер  настенного типа Kentatsu KSGI35HFAN1 или эквивалент </t>
  </si>
  <si>
    <t>№ 142-23</t>
  </si>
  <si>
    <t>Исходя из имеющегося у Заказчика объёма финансового обеспечения для осуществления закупки НМЦД устанавливается в размере 283000 руб. (двести восемьдесят три тысячи рублей 00 копеек)</t>
  </si>
  <si>
    <t>вх. № 2361-06/23 от 08.06.2023</t>
  </si>
  <si>
    <t>вх. № 2362-06/23 от 08.06.2023</t>
  </si>
  <si>
    <t>вх. № 2363-06/23 от 08.06.2023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</si>
</sst>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85" zoomScaleNormal="85" zoomScalePageLayoutView="70" workbookViewId="0">
      <selection activeCell="E25" sqref="E25"/>
    </sheetView>
  </sheetViews>
  <sheetFormatPr defaultRowHeight="15"/>
  <cols>
    <col min="1" max="1" width="6.140625" style="1" bestFit="1" customWidth="1"/>
    <col min="2" max="2" width="41.28515625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>
      <c r="A4" s="7"/>
      <c r="B4" s="7"/>
      <c r="C4" s="7"/>
      <c r="D4" s="7"/>
      <c r="E4" s="3"/>
      <c r="F4" s="3"/>
      <c r="G4" s="41" t="s">
        <v>29</v>
      </c>
      <c r="H4" s="41"/>
      <c r="I4" s="41"/>
      <c r="J4" s="41"/>
      <c r="K4" s="41"/>
      <c r="L4" s="41"/>
      <c r="M4" s="41"/>
      <c r="N4" s="41"/>
    </row>
    <row r="5" spans="1:14" ht="14.45" customHeight="1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34</v>
      </c>
    </row>
    <row r="8" spans="1:14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>
      <c r="A13" s="7"/>
      <c r="B13" s="7"/>
      <c r="C13" s="7"/>
      <c r="D13" s="7"/>
      <c r="E13" s="3"/>
      <c r="F13" s="3"/>
      <c r="G13" s="3"/>
      <c r="H13" s="3"/>
      <c r="I13" s="3"/>
      <c r="J13" s="7"/>
      <c r="K13" s="31" t="s">
        <v>20</v>
      </c>
      <c r="L13" s="31"/>
      <c r="M13" s="7"/>
      <c r="N13" s="3" t="s">
        <v>18</v>
      </c>
    </row>
    <row r="14" spans="1:14" ht="18.7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>
      <c r="A15" s="7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4"/>
    </row>
    <row r="16" spans="1:14" hidden="1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>
      <c r="A18" s="34" t="s">
        <v>14</v>
      </c>
      <c r="B18" s="35"/>
      <c r="C18" s="36"/>
      <c r="D18" s="35"/>
      <c r="E18" s="27" t="s">
        <v>36</v>
      </c>
      <c r="F18" s="27" t="s">
        <v>37</v>
      </c>
      <c r="G18" s="27" t="s">
        <v>38</v>
      </c>
      <c r="H18" s="10"/>
      <c r="I18" s="11"/>
      <c r="J18" s="12"/>
      <c r="K18" s="12"/>
      <c r="L18" s="12"/>
      <c r="M18" s="12"/>
      <c r="N18" s="11"/>
    </row>
    <row r="19" spans="1:16" ht="30" customHeight="1">
      <c r="A19" s="39" t="s">
        <v>0</v>
      </c>
      <c r="B19" s="39" t="s">
        <v>1</v>
      </c>
      <c r="C19" s="39" t="s">
        <v>2</v>
      </c>
      <c r="D19" s="39"/>
      <c r="E19" s="11" t="s">
        <v>5</v>
      </c>
      <c r="F19" s="11" t="s">
        <v>7</v>
      </c>
      <c r="G19" s="11" t="s">
        <v>8</v>
      </c>
      <c r="H19" s="11" t="s">
        <v>22</v>
      </c>
      <c r="I19" s="37" t="s">
        <v>15</v>
      </c>
      <c r="J19" s="39" t="s">
        <v>11</v>
      </c>
      <c r="K19" s="39" t="s">
        <v>12</v>
      </c>
      <c r="L19" s="39" t="s">
        <v>13</v>
      </c>
      <c r="M19" s="39" t="s">
        <v>9</v>
      </c>
      <c r="N19" s="33" t="s">
        <v>10</v>
      </c>
    </row>
    <row r="20" spans="1:16" ht="30">
      <c r="A20" s="40"/>
      <c r="B20" s="40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8"/>
      <c r="J20" s="39"/>
      <c r="K20" s="39"/>
      <c r="L20" s="39"/>
      <c r="M20" s="39"/>
      <c r="N20" s="33"/>
    </row>
    <row r="21" spans="1:16" ht="30">
      <c r="A21" s="16">
        <v>1</v>
      </c>
      <c r="B21" s="26" t="s">
        <v>31</v>
      </c>
      <c r="C21" s="24" t="s">
        <v>30</v>
      </c>
      <c r="D21" s="25">
        <v>2</v>
      </c>
      <c r="E21" s="14">
        <v>58000</v>
      </c>
      <c r="F21" s="23">
        <v>61000</v>
      </c>
      <c r="G21" s="23">
        <f>24000+39000</f>
        <v>63000</v>
      </c>
      <c r="H21" s="23"/>
      <c r="I21" s="23">
        <f t="shared" ref="I21" si="0">AVERAGE(E21:H21)</f>
        <v>60666.666666666664</v>
      </c>
      <c r="J21" s="25">
        <f t="shared" ref="J21" si="1" xml:space="preserve"> COUNT(E21:G21)</f>
        <v>3</v>
      </c>
      <c r="K21" s="25">
        <f t="shared" ref="K21" si="2">STDEV(E21:H21)</f>
        <v>2516.6114784235201</v>
      </c>
      <c r="L21" s="25">
        <f t="shared" ref="L21" si="3">K21/I21*100</f>
        <v>4.1482606787200886</v>
      </c>
      <c r="M21" s="25" t="str">
        <f t="shared" ref="M21" si="4">IF(L21&lt;33,"ОДНОРОДНЫЕ","НЕОДНОРОДНЫЕ")</f>
        <v>ОДНОРОДНЫЕ</v>
      </c>
      <c r="N21" s="23">
        <f t="shared" ref="N21" si="5">D21*I21</f>
        <v>121333.33333333333</v>
      </c>
    </row>
    <row r="22" spans="1:16" ht="30">
      <c r="A22" s="16">
        <v>2</v>
      </c>
      <c r="B22" s="26" t="s">
        <v>32</v>
      </c>
      <c r="C22" s="24" t="s">
        <v>30</v>
      </c>
      <c r="D22" s="22">
        <v>1</v>
      </c>
      <c r="E22" s="14">
        <v>91000</v>
      </c>
      <c r="F22" s="21">
        <v>94000</v>
      </c>
      <c r="G22" s="21">
        <f>66000+27000</f>
        <v>93000</v>
      </c>
      <c r="H22" s="21"/>
      <c r="I22" s="21">
        <f t="shared" ref="I22:I23" si="6">AVERAGE(E22:H22)</f>
        <v>92666.666666666672</v>
      </c>
      <c r="J22" s="20">
        <f t="shared" ref="J22:J23" si="7" xml:space="preserve"> COUNT(E22:G22)</f>
        <v>3</v>
      </c>
      <c r="K22" s="20">
        <f t="shared" ref="K22:K23" si="8">STDEV(E22:H22)</f>
        <v>1527.5252316521548</v>
      </c>
      <c r="L22" s="20">
        <f t="shared" ref="L22:L23" si="9">K22/I22*100</f>
        <v>1.6484085233656347</v>
      </c>
      <c r="M22" s="20" t="str">
        <f t="shared" ref="M22:M23" si="10">IF(L22&lt;33,"ОДНОРОДНЫЕ","НЕОДНОРОДНЫЕ")</f>
        <v>ОДНОРОДНЫЕ</v>
      </c>
      <c r="N22" s="21">
        <f t="shared" ref="N22:N23" si="11">D22*I22</f>
        <v>92666.666666666672</v>
      </c>
    </row>
    <row r="23" spans="1:16" ht="30">
      <c r="A23" s="16">
        <v>3</v>
      </c>
      <c r="B23" s="26" t="s">
        <v>33</v>
      </c>
      <c r="C23" s="24" t="s">
        <v>30</v>
      </c>
      <c r="D23" s="22">
        <v>1</v>
      </c>
      <c r="E23" s="14">
        <v>68000</v>
      </c>
      <c r="F23" s="21">
        <v>70000</v>
      </c>
      <c r="G23" s="21">
        <f>45000+25000</f>
        <v>70000</v>
      </c>
      <c r="H23" s="21"/>
      <c r="I23" s="21">
        <f t="shared" si="6"/>
        <v>69333.333333333328</v>
      </c>
      <c r="J23" s="20">
        <f t="shared" si="7"/>
        <v>3</v>
      </c>
      <c r="K23" s="20">
        <f t="shared" si="8"/>
        <v>1154.7005383791138</v>
      </c>
      <c r="L23" s="20">
        <f t="shared" si="9"/>
        <v>1.6654334688160295</v>
      </c>
      <c r="M23" s="20" t="str">
        <f t="shared" si="10"/>
        <v>ОДНОРОДНЫЕ</v>
      </c>
      <c r="N23" s="21">
        <f t="shared" si="11"/>
        <v>69333.333333333328</v>
      </c>
    </row>
    <row r="24" spans="1:16">
      <c r="A24" s="13"/>
      <c r="B24" s="17"/>
      <c r="C24" s="18"/>
      <c r="D24" s="19"/>
      <c r="E24" s="11">
        <f>SUMPRODUCT($D$21:$D$23,E21:E23)</f>
        <v>275000</v>
      </c>
      <c r="F24" s="23">
        <f>SUMPRODUCT($D$21:$D$23,F21:F23)</f>
        <v>286000</v>
      </c>
      <c r="G24" s="23">
        <f>SUMPRODUCT($D$21:$D$23,G21:G23)</f>
        <v>289000</v>
      </c>
      <c r="H24" s="23">
        <f>SUMPRODUCT($D$21:$D$23,H21:H23)</f>
        <v>0</v>
      </c>
      <c r="I24" s="11"/>
      <c r="J24" s="12"/>
      <c r="K24" s="12"/>
      <c r="L24" s="12"/>
      <c r="M24" s="12"/>
      <c r="N24" s="15">
        <f>SUM(N21:N23)</f>
        <v>283333.33333333331</v>
      </c>
    </row>
    <row r="25" spans="1:16">
      <c r="A25" s="7"/>
      <c r="B25" s="7"/>
      <c r="C25" s="7"/>
      <c r="D25" s="7"/>
      <c r="E25" s="3"/>
      <c r="F25" s="3"/>
      <c r="G25" s="3"/>
      <c r="H25" s="3"/>
      <c r="I25" s="3"/>
      <c r="J25" s="7"/>
      <c r="K25" s="7"/>
      <c r="L25" s="7"/>
      <c r="M25" s="7"/>
      <c r="N25" s="3"/>
    </row>
    <row r="26" spans="1:16" s="7" customFormat="1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7" customFormat="1">
      <c r="A27" s="30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6" s="7" customFormat="1" ht="1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6" s="7" customFormat="1">
      <c r="A29" s="28" t="s">
        <v>35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9"/>
      <c r="P29" s="9"/>
    </row>
  </sheetData>
  <mergeCells count="18">
    <mergeCell ref="G4:N4"/>
    <mergeCell ref="B19:B20"/>
    <mergeCell ref="C19:D19"/>
    <mergeCell ref="A29:N29"/>
    <mergeCell ref="A28:N28"/>
    <mergeCell ref="K13:L13"/>
    <mergeCell ref="B15:M15"/>
    <mergeCell ref="A26:N26"/>
    <mergeCell ref="A27:N27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</mergeCells>
  <conditionalFormatting sqref="M21:M24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4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2023-06-15T07:40:52Z</dcterms:modified>
</cp:coreProperties>
</file>