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8" i="1" l="1"/>
  <c r="F58" i="1"/>
  <c r="G58" i="1"/>
  <c r="H20" i="1"/>
  <c r="M20" i="1" s="1"/>
  <c r="I20" i="1"/>
  <c r="J20" i="1"/>
  <c r="H21" i="1"/>
  <c r="M21" i="1" s="1"/>
  <c r="I21" i="1"/>
  <c r="J21" i="1"/>
  <c r="K21" i="1" s="1"/>
  <c r="L21" i="1" s="1"/>
  <c r="H22" i="1"/>
  <c r="M22" i="1" s="1"/>
  <c r="I22" i="1"/>
  <c r="J22" i="1"/>
  <c r="K22" i="1" s="1"/>
  <c r="L22" i="1" s="1"/>
  <c r="H23" i="1"/>
  <c r="M23" i="1" s="1"/>
  <c r="I23" i="1"/>
  <c r="J23" i="1"/>
  <c r="K23" i="1" s="1"/>
  <c r="L23" i="1" s="1"/>
  <c r="H24" i="1"/>
  <c r="M24" i="1" s="1"/>
  <c r="I24" i="1"/>
  <c r="J24" i="1"/>
  <c r="H25" i="1"/>
  <c r="M25" i="1" s="1"/>
  <c r="I25" i="1"/>
  <c r="J25" i="1"/>
  <c r="K25" i="1" s="1"/>
  <c r="L25" i="1" s="1"/>
  <c r="H26" i="1"/>
  <c r="I26" i="1"/>
  <c r="J26" i="1"/>
  <c r="H27" i="1"/>
  <c r="M27" i="1" s="1"/>
  <c r="I27" i="1"/>
  <c r="J27" i="1"/>
  <c r="K27" i="1" s="1"/>
  <c r="L27" i="1" s="1"/>
  <c r="H28" i="1"/>
  <c r="M28" i="1" s="1"/>
  <c r="I28" i="1"/>
  <c r="J28" i="1"/>
  <c r="H29" i="1"/>
  <c r="M29" i="1" s="1"/>
  <c r="I29" i="1"/>
  <c r="J29" i="1"/>
  <c r="K29" i="1" s="1"/>
  <c r="L29" i="1" s="1"/>
  <c r="H30" i="1"/>
  <c r="M30" i="1" s="1"/>
  <c r="I30" i="1"/>
  <c r="J30" i="1"/>
  <c r="K30" i="1" s="1"/>
  <c r="L30" i="1" s="1"/>
  <c r="H31" i="1"/>
  <c r="M31" i="1" s="1"/>
  <c r="I31" i="1"/>
  <c r="J31" i="1"/>
  <c r="K31" i="1" s="1"/>
  <c r="L31" i="1" s="1"/>
  <c r="H32" i="1"/>
  <c r="M32" i="1" s="1"/>
  <c r="I32" i="1"/>
  <c r="J32" i="1"/>
  <c r="H33" i="1"/>
  <c r="M33" i="1" s="1"/>
  <c r="I33" i="1"/>
  <c r="J33" i="1"/>
  <c r="K33" i="1" s="1"/>
  <c r="L33" i="1" s="1"/>
  <c r="H34" i="1"/>
  <c r="M34" i="1" s="1"/>
  <c r="I34" i="1"/>
  <c r="J34" i="1"/>
  <c r="K34" i="1" s="1"/>
  <c r="L34" i="1" s="1"/>
  <c r="H35" i="1"/>
  <c r="M35" i="1" s="1"/>
  <c r="I35" i="1"/>
  <c r="J35" i="1"/>
  <c r="K35" i="1" s="1"/>
  <c r="L35" i="1" s="1"/>
  <c r="H36" i="1"/>
  <c r="M36" i="1" s="1"/>
  <c r="I36" i="1"/>
  <c r="J36" i="1"/>
  <c r="K36" i="1" s="1"/>
  <c r="L36" i="1" s="1"/>
  <c r="H37" i="1"/>
  <c r="M37" i="1" s="1"/>
  <c r="I37" i="1"/>
  <c r="J37" i="1"/>
  <c r="K37" i="1" s="1"/>
  <c r="L37" i="1" s="1"/>
  <c r="H38" i="1"/>
  <c r="M38" i="1" s="1"/>
  <c r="I38" i="1"/>
  <c r="J38" i="1"/>
  <c r="K38" i="1" s="1"/>
  <c r="L38" i="1" s="1"/>
  <c r="H39" i="1"/>
  <c r="M39" i="1" s="1"/>
  <c r="I39" i="1"/>
  <c r="J39" i="1"/>
  <c r="H40" i="1"/>
  <c r="M40" i="1" s="1"/>
  <c r="I40" i="1"/>
  <c r="J40" i="1"/>
  <c r="K40" i="1" s="1"/>
  <c r="L40" i="1" s="1"/>
  <c r="H41" i="1"/>
  <c r="M41" i="1" s="1"/>
  <c r="I41" i="1"/>
  <c r="J41" i="1"/>
  <c r="K41" i="1" s="1"/>
  <c r="L41" i="1" s="1"/>
  <c r="H42" i="1"/>
  <c r="M42" i="1" s="1"/>
  <c r="I42" i="1"/>
  <c r="J42" i="1"/>
  <c r="K42" i="1" s="1"/>
  <c r="L42" i="1" s="1"/>
  <c r="H43" i="1"/>
  <c r="M43" i="1" s="1"/>
  <c r="I43" i="1"/>
  <c r="J43" i="1"/>
  <c r="K43" i="1" s="1"/>
  <c r="L43" i="1" s="1"/>
  <c r="H44" i="1"/>
  <c r="I44" i="1"/>
  <c r="J44" i="1"/>
  <c r="H45" i="1"/>
  <c r="M45" i="1" s="1"/>
  <c r="I45" i="1"/>
  <c r="J45" i="1"/>
  <c r="K45" i="1" s="1"/>
  <c r="L45" i="1" s="1"/>
  <c r="H46" i="1"/>
  <c r="M46" i="1" s="1"/>
  <c r="I46" i="1"/>
  <c r="J46" i="1"/>
  <c r="K46" i="1" s="1"/>
  <c r="L46" i="1" s="1"/>
  <c r="H47" i="1"/>
  <c r="M47" i="1" s="1"/>
  <c r="I47" i="1"/>
  <c r="J47" i="1"/>
  <c r="H48" i="1"/>
  <c r="I48" i="1"/>
  <c r="J48" i="1"/>
  <c r="K48" i="1" s="1"/>
  <c r="L48" i="1" s="1"/>
  <c r="M48" i="1"/>
  <c r="H49" i="1"/>
  <c r="M49" i="1" s="1"/>
  <c r="I49" i="1"/>
  <c r="J49" i="1"/>
  <c r="H50" i="1"/>
  <c r="M50" i="1" s="1"/>
  <c r="I50" i="1"/>
  <c r="J50" i="1"/>
  <c r="K50" i="1" s="1"/>
  <c r="L50" i="1" s="1"/>
  <c r="H51" i="1"/>
  <c r="M51" i="1" s="1"/>
  <c r="I51" i="1"/>
  <c r="J51" i="1"/>
  <c r="H52" i="1"/>
  <c r="M52" i="1" s="1"/>
  <c r="I52" i="1"/>
  <c r="J52" i="1"/>
  <c r="K52" i="1" s="1"/>
  <c r="L52" i="1" s="1"/>
  <c r="H53" i="1"/>
  <c r="M53" i="1" s="1"/>
  <c r="I53" i="1"/>
  <c r="J53" i="1"/>
  <c r="K53" i="1" s="1"/>
  <c r="L53" i="1" s="1"/>
  <c r="H54" i="1"/>
  <c r="M54" i="1" s="1"/>
  <c r="I54" i="1"/>
  <c r="J54" i="1"/>
  <c r="K54" i="1" l="1"/>
  <c r="L54" i="1" s="1"/>
  <c r="K49" i="1"/>
  <c r="L49" i="1" s="1"/>
  <c r="K44" i="1"/>
  <c r="L44" i="1" s="1"/>
  <c r="K39" i="1"/>
  <c r="L39" i="1" s="1"/>
  <c r="K32" i="1"/>
  <c r="L32" i="1" s="1"/>
  <c r="K28" i="1"/>
  <c r="L28" i="1" s="1"/>
  <c r="K26" i="1"/>
  <c r="L26" i="1" s="1"/>
  <c r="K24" i="1"/>
  <c r="L24" i="1" s="1"/>
  <c r="K20" i="1"/>
  <c r="L20" i="1" s="1"/>
  <c r="K51" i="1"/>
  <c r="L51" i="1" s="1"/>
  <c r="K47" i="1"/>
  <c r="L47" i="1" s="1"/>
  <c r="M44" i="1"/>
  <c r="M26" i="1"/>
  <c r="H55" i="1"/>
  <c r="M55" i="1" s="1"/>
  <c r="I55" i="1"/>
  <c r="J55" i="1"/>
  <c r="H56" i="1"/>
  <c r="M56" i="1" s="1"/>
  <c r="I56" i="1"/>
  <c r="J56" i="1"/>
  <c r="H57" i="1"/>
  <c r="M57" i="1" s="1"/>
  <c r="I57" i="1"/>
  <c r="J57" i="1"/>
  <c r="M58" i="1" l="1"/>
  <c r="K57" i="1"/>
  <c r="L57" i="1" s="1"/>
  <c r="K56" i="1"/>
  <c r="L56" i="1" s="1"/>
  <c r="K55" i="1"/>
  <c r="L55" i="1" s="1"/>
</calcChain>
</file>

<file path=xl/sharedStrings.xml><?xml version="1.0" encoding="utf-8"?>
<sst xmlns="http://schemas.openxmlformats.org/spreadsheetml/2006/main" count="112" uniqueCount="73">
  <si>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</si>
  <si>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</si>
  <si>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</si>
  <si>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</si>
  <si>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</si>
  <si>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</si>
  <si>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</si>
  <si>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</si>
  <si>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</si>
  <si>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</si>
  <si>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</si>
  <si>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</si>
  <si>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</si>
  <si>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</si>
  <si>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</si>
  <si>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</si>
  <si>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</si>
  <si>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</si>
  <si>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</si>
  <si>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</si>
  <si>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</si>
  <si>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</si>
  <si>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</si>
  <si>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</si>
  <si>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</si>
  <si>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</si>
  <si>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</si>
  <si>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</si>
  <si>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набор</t>
  </si>
  <si>
    <t>Аланинаминотрансфераза (АЛТ), реагент</t>
  </si>
  <si>
    <t>Общая аспартатаминотрансфераза, реагент</t>
  </si>
  <si>
    <t>Общая щелочная фосфатаза (ЩФ), реагент</t>
  </si>
  <si>
    <t>Общая креатинкиназа, реагент</t>
  </si>
  <si>
    <t>Гамма-глутамилтрансфераза (ГГТ), реагент</t>
  </si>
  <si>
    <t>Общая амилаза, реагент</t>
  </si>
  <si>
    <t>Общий холестерин, реагент</t>
  </si>
  <si>
    <t>Триглицериды, реагент</t>
  </si>
  <si>
    <t>Холестерин липопротеинов высокой плотности, реагент</t>
  </si>
  <si>
    <t>Креатинин, реагент</t>
  </si>
  <si>
    <t>Мочевина/азот мочевины, реагент</t>
  </si>
  <si>
    <t>Конъюгированный (прямой, связанный) билирубин, реагент</t>
  </si>
  <si>
    <t>Общий билирубин, реагент</t>
  </si>
  <si>
    <t>Глюкоза, реагент</t>
  </si>
  <si>
    <t>Железо, реагент</t>
  </si>
  <si>
    <t>Ферритин, реагент</t>
  </si>
  <si>
    <t>Общий белок, реагент</t>
  </si>
  <si>
    <t>Альбумин, реагент</t>
  </si>
  <si>
    <t>Мочевая кислота, реагент</t>
  </si>
  <si>
    <t>С-реактивный белок (СРБ), (латекс), реагент</t>
  </si>
  <si>
    <t>Ревматоидный фактор (латекс),  реагент</t>
  </si>
  <si>
    <t>Бета-гемолитический стрептококк группы А антитела к стрептолизину O, реагент</t>
  </si>
  <si>
    <t>Ангиотензинпревращающий фермент (ACE)</t>
  </si>
  <si>
    <t>Кальций (Ca2+), реагент</t>
  </si>
  <si>
    <t>Набор реагентов для определения неорганического фосфора</t>
  </si>
  <si>
    <t>Магний (Mg2+) ИВД, реагент</t>
  </si>
  <si>
    <t>Калибратор системный</t>
  </si>
  <si>
    <t>Сыворотка контрольная 1 уровень (CONTROLSERUM 1)</t>
  </si>
  <si>
    <t>Сыворотка контрольная 2 уровень (CONTROLSERUM 2)</t>
  </si>
  <si>
    <t>Очищающий раствор  (CLEANING SOLUTION)</t>
  </si>
  <si>
    <t>Промывочный раствор (WASH SOLUTION)</t>
  </si>
  <si>
    <t>Мультикалибратор сывороточных белков</t>
  </si>
  <si>
    <t>Общая лактатдегидрогеназа, реагент</t>
  </si>
  <si>
    <t>Набор реагентов для определения трансферрина</t>
  </si>
  <si>
    <t>С-реактивный белок (СРБ) ИВД, калибратор</t>
  </si>
  <si>
    <t>РФ латекс кал-р RF LATEX CALIBRATOR</t>
  </si>
  <si>
    <t>Холестерин липопротеинов высокой плотности, калибратор</t>
  </si>
  <si>
    <t>Контрольная сыворотка холестерина ЛПВП и ЛПНП</t>
  </si>
  <si>
    <t>№ 141-23</t>
  </si>
  <si>
    <t xml:space="preserve">на поставку наборов реагентов и расходного материала для биохимических анализаторов серии AU  </t>
  </si>
  <si>
    <t>Исходя из имеющегося у Заказчика объёма финансового обеспечения для осуществления закупки НМЦД устанавливается в размере 3450580 руб. (три миллиона четыреста пятьдесят тысяч пятьсот восемьдесят рублей 00 копеек)</t>
  </si>
  <si>
    <t>вх. № 2236-05/23 от 31.05.2023</t>
  </si>
  <si>
    <t>вх. № 2237-05/23 от 31.05.2023</t>
  </si>
  <si>
    <t>вх. № 2235-05/23 от 31.05.2023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</si>
</sst>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9"/>
  <sheetViews>
    <sheetView tabSelected="1" zoomScale="85" zoomScaleNormal="85" zoomScalePageLayoutView="70" workbookViewId="0">
      <selection activeCell="E17" sqref="E17"/>
    </sheetView>
  </sheetViews>
  <sheetFormatPr defaultRowHeight="15" x14ac:dyDescent="0.25"/>
  <cols>
    <col min="1" max="1" width="6.140625" style="14" bestFit="1" customWidth="1"/>
    <col min="2" max="2" width="44.140625" style="14" bestFit="1" customWidth="1"/>
    <col min="3" max="3" width="11.7109375" style="14" customWidth="1"/>
    <col min="4" max="4" width="7.140625" style="14" bestFit="1" customWidth="1"/>
    <col min="5" max="5" width="16.5703125" style="1" customWidth="1"/>
    <col min="6" max="6" width="16.28515625" style="1" customWidth="1"/>
    <col min="7" max="7" width="15.42578125" style="1" customWidth="1"/>
    <col min="8" max="8" width="13.7109375" style="1" customWidth="1"/>
    <col min="9" max="9" width="9.42578125" style="14" customWidth="1"/>
    <col min="10" max="10" width="12.5703125" style="14" customWidth="1"/>
    <col min="11" max="11" width="10.28515625" style="14" customWidth="1"/>
    <col min="12" max="12" width="22.42578125" style="14" bestFit="1" customWidth="1"/>
    <col min="13" max="13" width="17.5703125" style="1" customWidth="1"/>
    <col min="14" max="14" width="9.140625" style="14"/>
    <col min="15" max="15" width="9.7109375" style="14" bestFit="1" customWidth="1"/>
    <col min="16" max="16" width="10.7109375" style="14" bestFit="1" customWidth="1"/>
    <col min="17" max="17" width="11.7109375" style="14" bestFit="1" customWidth="1"/>
    <col min="18" max="18" width="10.7109375" style="14" bestFit="1" customWidth="1"/>
    <col min="19" max="16384" width="9.140625" style="14"/>
  </cols>
  <sheetData>
    <row r="1" spans="2:13" x14ac:dyDescent="0.25">
      <c r="M1" s="20" t="s">
        <v>21</v>
      </c>
    </row>
    <row r="2" spans="2:13" ht="14.45" customHeight="1" x14ac:dyDescent="0.25">
      <c r="M2" s="20" t="s">
        <v>22</v>
      </c>
    </row>
    <row r="3" spans="2:13" x14ac:dyDescent="0.25">
      <c r="G3" s="33" t="s">
        <v>68</v>
      </c>
      <c r="H3" s="33"/>
      <c r="I3" s="33"/>
      <c r="J3" s="33"/>
      <c r="K3" s="33"/>
      <c r="L3" s="33"/>
      <c r="M3" s="33"/>
    </row>
    <row r="4" spans="2:13" x14ac:dyDescent="0.25">
      <c r="G4" s="12"/>
      <c r="H4" s="12"/>
      <c r="I4" s="8"/>
      <c r="J4" s="8"/>
      <c r="K4" s="8"/>
      <c r="L4" s="8"/>
      <c r="M4" s="21" t="s">
        <v>24</v>
      </c>
    </row>
    <row r="5" spans="2:13" x14ac:dyDescent="0.25">
      <c r="G5" s="12"/>
      <c r="H5" s="12"/>
      <c r="I5" s="8"/>
      <c r="J5" s="8"/>
      <c r="K5" s="8"/>
      <c r="L5" s="8"/>
      <c r="M5" s="21" t="s">
        <v>23</v>
      </c>
    </row>
    <row r="6" spans="2:13" ht="14.45" customHeight="1" x14ac:dyDescent="0.25">
      <c r="G6" s="12"/>
      <c r="H6" s="12"/>
      <c r="I6" s="8"/>
      <c r="J6" s="8"/>
      <c r="K6" s="8"/>
      <c r="L6" s="8"/>
      <c r="M6" s="21" t="s">
        <v>67</v>
      </c>
    </row>
    <row r="7" spans="2:13" x14ac:dyDescent="0.25">
      <c r="G7" s="12"/>
      <c r="H7" s="12"/>
      <c r="I7" s="8"/>
      <c r="J7" s="8"/>
      <c r="K7" s="8"/>
      <c r="L7" s="8"/>
      <c r="M7" s="12"/>
    </row>
    <row r="8" spans="2:13" x14ac:dyDescent="0.25">
      <c r="G8" s="12"/>
      <c r="H8" s="12"/>
      <c r="I8" s="8"/>
      <c r="J8" s="8"/>
      <c r="K8" s="8"/>
      <c r="L8" s="8"/>
      <c r="M8" s="13" t="s">
        <v>13</v>
      </c>
    </row>
    <row r="9" spans="2:13" x14ac:dyDescent="0.25">
      <c r="M9" s="2" t="s">
        <v>18</v>
      </c>
    </row>
    <row r="10" spans="2:13" x14ac:dyDescent="0.25">
      <c r="M10" s="2" t="s">
        <v>14</v>
      </c>
    </row>
    <row r="12" spans="2:13" ht="28.9" customHeight="1" x14ac:dyDescent="0.25">
      <c r="J12" s="37" t="s">
        <v>17</v>
      </c>
      <c r="K12" s="37"/>
      <c r="M12" s="1" t="s">
        <v>15</v>
      </c>
    </row>
    <row r="14" spans="2:13" x14ac:dyDescent="0.25">
      <c r="B14" s="37" t="s">
        <v>16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</row>
    <row r="15" spans="2:13" hidden="1" x14ac:dyDescent="0.25"/>
    <row r="17" spans="1:13" ht="45" x14ac:dyDescent="0.25">
      <c r="A17" s="41" t="s">
        <v>11</v>
      </c>
      <c r="B17" s="42"/>
      <c r="C17" s="43"/>
      <c r="D17" s="42"/>
      <c r="E17" s="46" t="s">
        <v>72</v>
      </c>
      <c r="F17" s="46" t="s">
        <v>70</v>
      </c>
      <c r="G17" s="46" t="s">
        <v>71</v>
      </c>
      <c r="H17" s="15"/>
      <c r="I17" s="17"/>
      <c r="J17" s="17"/>
      <c r="K17" s="17"/>
      <c r="L17" s="17"/>
      <c r="M17" s="15"/>
    </row>
    <row r="18" spans="1:13" ht="30" customHeight="1" x14ac:dyDescent="0.25">
      <c r="A18" s="31" t="s">
        <v>0</v>
      </c>
      <c r="B18" s="31" t="s">
        <v>1</v>
      </c>
      <c r="C18" s="31" t="s">
        <v>2</v>
      </c>
      <c r="D18" s="31"/>
      <c r="E18" s="15" t="s">
        <v>25</v>
      </c>
      <c r="F18" s="15" t="s">
        <v>26</v>
      </c>
      <c r="G18" s="15" t="s">
        <v>27</v>
      </c>
      <c r="H18" s="44" t="s">
        <v>12</v>
      </c>
      <c r="I18" s="31" t="s">
        <v>8</v>
      </c>
      <c r="J18" s="31" t="s">
        <v>9</v>
      </c>
      <c r="K18" s="31" t="s">
        <v>10</v>
      </c>
      <c r="L18" s="31" t="s">
        <v>6</v>
      </c>
      <c r="M18" s="40" t="s">
        <v>7</v>
      </c>
    </row>
    <row r="19" spans="1:13" x14ac:dyDescent="0.25">
      <c r="A19" s="32"/>
      <c r="B19" s="32"/>
      <c r="C19" s="18" t="s">
        <v>3</v>
      </c>
      <c r="D19" s="18" t="s">
        <v>4</v>
      </c>
      <c r="E19" s="16" t="s">
        <v>5</v>
      </c>
      <c r="F19" s="15" t="s">
        <v>5</v>
      </c>
      <c r="G19" s="15" t="s">
        <v>5</v>
      </c>
      <c r="H19" s="45"/>
      <c r="I19" s="31"/>
      <c r="J19" s="31"/>
      <c r="K19" s="31"/>
      <c r="L19" s="31"/>
      <c r="M19" s="40"/>
    </row>
    <row r="20" spans="1:13" s="27" customFormat="1" x14ac:dyDescent="0.25">
      <c r="A20" s="4">
        <v>1</v>
      </c>
      <c r="B20" s="30" t="s">
        <v>29</v>
      </c>
      <c r="C20" s="29" t="s">
        <v>28</v>
      </c>
      <c r="D20" s="26">
        <v>4</v>
      </c>
      <c r="E20" s="9">
        <v>22006.49</v>
      </c>
      <c r="F20" s="5">
        <v>21955.34</v>
      </c>
      <c r="G20" s="28">
        <v>21940</v>
      </c>
      <c r="H20" s="28">
        <f t="shared" ref="H20:H54" si="0">AVERAGE(E20:G20)</f>
        <v>21967.276666666668</v>
      </c>
      <c r="I20" s="29">
        <f t="shared" ref="I20:I54" si="1" xml:space="preserve"> COUNT(E20:G20)</f>
        <v>3</v>
      </c>
      <c r="J20" s="29">
        <f t="shared" ref="J20:J54" si="2">STDEV(E20:G20)</f>
        <v>34.815126501757739</v>
      </c>
      <c r="K20" s="29">
        <f t="shared" ref="K20:K54" si="3">J20/H20*100</f>
        <v>0.15848631138964306</v>
      </c>
      <c r="L20" s="29" t="str">
        <f t="shared" ref="L20:L54" si="4">IF(K20&lt;33,"ОДНОРОДНЫЕ","НЕОДНОРОДНЫЕ")</f>
        <v>ОДНОРОДНЫЕ</v>
      </c>
      <c r="M20" s="28">
        <f t="shared" ref="M20:M54" si="5">D20*H20</f>
        <v>87869.106666666674</v>
      </c>
    </row>
    <row r="21" spans="1:13" s="27" customFormat="1" x14ac:dyDescent="0.25">
      <c r="A21" s="4">
        <v>2</v>
      </c>
      <c r="B21" s="30" t="s">
        <v>30</v>
      </c>
      <c r="C21" s="29" t="s">
        <v>28</v>
      </c>
      <c r="D21" s="26">
        <v>3</v>
      </c>
      <c r="E21" s="9">
        <v>22011.22</v>
      </c>
      <c r="F21" s="5">
        <v>21955.34</v>
      </c>
      <c r="G21" s="28">
        <v>21940</v>
      </c>
      <c r="H21" s="28">
        <f t="shared" si="0"/>
        <v>21968.853333333333</v>
      </c>
      <c r="I21" s="29">
        <f t="shared" si="1"/>
        <v>3</v>
      </c>
      <c r="J21" s="29">
        <f t="shared" si="2"/>
        <v>37.48372624664443</v>
      </c>
      <c r="K21" s="29">
        <f t="shared" si="3"/>
        <v>0.17062213342637411</v>
      </c>
      <c r="L21" s="29" t="str">
        <f t="shared" si="4"/>
        <v>ОДНОРОДНЫЕ</v>
      </c>
      <c r="M21" s="28">
        <f t="shared" si="5"/>
        <v>65906.559999999998</v>
      </c>
    </row>
    <row r="22" spans="1:13" s="27" customFormat="1" x14ac:dyDescent="0.25">
      <c r="A22" s="4">
        <v>3</v>
      </c>
      <c r="B22" s="30" t="s">
        <v>31</v>
      </c>
      <c r="C22" s="29" t="s">
        <v>28</v>
      </c>
      <c r="D22" s="26">
        <v>2</v>
      </c>
      <c r="E22" s="9">
        <v>15370.96</v>
      </c>
      <c r="F22" s="5">
        <v>15334.55</v>
      </c>
      <c r="G22" s="28">
        <v>15330</v>
      </c>
      <c r="H22" s="28">
        <f t="shared" si="0"/>
        <v>15345.169999999998</v>
      </c>
      <c r="I22" s="29">
        <f t="shared" si="1"/>
        <v>3</v>
      </c>
      <c r="J22" s="29">
        <f t="shared" si="2"/>
        <v>22.450360798882169</v>
      </c>
      <c r="K22" s="29">
        <f t="shared" si="3"/>
        <v>0.14630245737832928</v>
      </c>
      <c r="L22" s="29" t="str">
        <f t="shared" si="4"/>
        <v>ОДНОРОДНЫЕ</v>
      </c>
      <c r="M22" s="28">
        <f t="shared" si="5"/>
        <v>30690.339999999997</v>
      </c>
    </row>
    <row r="23" spans="1:13" s="27" customFormat="1" x14ac:dyDescent="0.25">
      <c r="A23" s="4">
        <v>4</v>
      </c>
      <c r="B23" s="30" t="s">
        <v>32</v>
      </c>
      <c r="C23" s="29" t="s">
        <v>28</v>
      </c>
      <c r="D23" s="26">
        <v>1</v>
      </c>
      <c r="E23" s="9">
        <v>52633.24</v>
      </c>
      <c r="F23" s="5">
        <v>52490.239999999998</v>
      </c>
      <c r="G23" s="28">
        <v>52470</v>
      </c>
      <c r="H23" s="28">
        <f t="shared" si="0"/>
        <v>52531.159999999996</v>
      </c>
      <c r="I23" s="29">
        <f t="shared" si="1"/>
        <v>3</v>
      </c>
      <c r="J23" s="29">
        <f t="shared" si="2"/>
        <v>88.981229481278106</v>
      </c>
      <c r="K23" s="29">
        <f t="shared" si="3"/>
        <v>0.16938752062828638</v>
      </c>
      <c r="L23" s="29" t="str">
        <f t="shared" si="4"/>
        <v>ОДНОРОДНЫЕ</v>
      </c>
      <c r="M23" s="28">
        <f t="shared" si="5"/>
        <v>52531.159999999996</v>
      </c>
    </row>
    <row r="24" spans="1:13" s="27" customFormat="1" x14ac:dyDescent="0.25">
      <c r="A24" s="4">
        <v>5</v>
      </c>
      <c r="B24" s="30" t="s">
        <v>33</v>
      </c>
      <c r="C24" s="29" t="s">
        <v>28</v>
      </c>
      <c r="D24" s="26">
        <v>2</v>
      </c>
      <c r="E24" s="9">
        <v>29498.7</v>
      </c>
      <c r="F24" s="5">
        <v>29428.41</v>
      </c>
      <c r="G24" s="28">
        <v>29420</v>
      </c>
      <c r="H24" s="28">
        <f t="shared" si="0"/>
        <v>29449.036666666667</v>
      </c>
      <c r="I24" s="29">
        <f t="shared" si="1"/>
        <v>3</v>
      </c>
      <c r="J24" s="29">
        <f t="shared" si="2"/>
        <v>43.214777950758609</v>
      </c>
      <c r="K24" s="29">
        <f t="shared" si="3"/>
        <v>0.14674428382804577</v>
      </c>
      <c r="L24" s="29" t="str">
        <f t="shared" si="4"/>
        <v>ОДНОРОДНЫЕ</v>
      </c>
      <c r="M24" s="28">
        <f t="shared" si="5"/>
        <v>58898.073333333334</v>
      </c>
    </row>
    <row r="25" spans="1:13" s="27" customFormat="1" x14ac:dyDescent="0.25">
      <c r="A25" s="4">
        <v>6</v>
      </c>
      <c r="B25" s="30" t="s">
        <v>34</v>
      </c>
      <c r="C25" s="29" t="s">
        <v>28</v>
      </c>
      <c r="D25" s="26">
        <v>1</v>
      </c>
      <c r="E25" s="9">
        <v>52901.75</v>
      </c>
      <c r="F25" s="5">
        <v>52778.66</v>
      </c>
      <c r="G25" s="28">
        <v>52770</v>
      </c>
      <c r="H25" s="28">
        <f t="shared" si="0"/>
        <v>52816.803333333337</v>
      </c>
      <c r="I25" s="29">
        <f t="shared" si="1"/>
        <v>3</v>
      </c>
      <c r="J25" s="29">
        <f t="shared" si="2"/>
        <v>73.693290287062098</v>
      </c>
      <c r="K25" s="29">
        <f t="shared" si="3"/>
        <v>0.13952622202819562</v>
      </c>
      <c r="L25" s="29" t="str">
        <f t="shared" si="4"/>
        <v>ОДНОРОДНЫЕ</v>
      </c>
      <c r="M25" s="28">
        <f t="shared" si="5"/>
        <v>52816.803333333337</v>
      </c>
    </row>
    <row r="26" spans="1:13" s="27" customFormat="1" x14ac:dyDescent="0.25">
      <c r="A26" s="4">
        <v>7</v>
      </c>
      <c r="B26" s="30" t="s">
        <v>61</v>
      </c>
      <c r="C26" s="29" t="s">
        <v>28</v>
      </c>
      <c r="D26" s="26">
        <v>4</v>
      </c>
      <c r="E26" s="9">
        <v>35204.400000000001</v>
      </c>
      <c r="F26" s="5">
        <v>35122.449999999997</v>
      </c>
      <c r="G26" s="28">
        <v>35100</v>
      </c>
      <c r="H26" s="28">
        <f t="shared" si="0"/>
        <v>35142.283333333333</v>
      </c>
      <c r="I26" s="29">
        <f t="shared" si="1"/>
        <v>3</v>
      </c>
      <c r="J26" s="29">
        <f t="shared" si="2"/>
        <v>54.95326044315734</v>
      </c>
      <c r="K26" s="29">
        <f t="shared" si="3"/>
        <v>0.15637361955656651</v>
      </c>
      <c r="L26" s="29" t="str">
        <f t="shared" si="4"/>
        <v>ОДНОРОДНЫЕ</v>
      </c>
      <c r="M26" s="28">
        <f t="shared" si="5"/>
        <v>140569.13333333333</v>
      </c>
    </row>
    <row r="27" spans="1:13" s="27" customFormat="1" x14ac:dyDescent="0.25">
      <c r="A27" s="4">
        <v>8</v>
      </c>
      <c r="B27" s="30" t="s">
        <v>35</v>
      </c>
      <c r="C27" s="29" t="s">
        <v>28</v>
      </c>
      <c r="D27" s="26">
        <v>2</v>
      </c>
      <c r="E27" s="9">
        <v>50288.81</v>
      </c>
      <c r="F27" s="5">
        <v>50170.01</v>
      </c>
      <c r="G27" s="28">
        <v>50150</v>
      </c>
      <c r="H27" s="28">
        <f t="shared" si="0"/>
        <v>50202.94</v>
      </c>
      <c r="I27" s="29">
        <f t="shared" si="1"/>
        <v>3</v>
      </c>
      <c r="J27" s="29">
        <f t="shared" si="2"/>
        <v>75.035609546399598</v>
      </c>
      <c r="K27" s="29">
        <f t="shared" si="3"/>
        <v>0.14946457228680152</v>
      </c>
      <c r="L27" s="29" t="str">
        <f t="shared" si="4"/>
        <v>ОДНОРОДНЫЕ</v>
      </c>
      <c r="M27" s="28">
        <f t="shared" si="5"/>
        <v>100405.88</v>
      </c>
    </row>
    <row r="28" spans="1:13" s="27" customFormat="1" x14ac:dyDescent="0.25">
      <c r="A28" s="4">
        <v>9</v>
      </c>
      <c r="B28" s="30" t="s">
        <v>36</v>
      </c>
      <c r="C28" s="29" t="s">
        <v>28</v>
      </c>
      <c r="D28" s="26">
        <v>2</v>
      </c>
      <c r="E28" s="9">
        <v>50742.89</v>
      </c>
      <c r="F28" s="5">
        <v>50605.5</v>
      </c>
      <c r="G28" s="28">
        <v>50590</v>
      </c>
      <c r="H28" s="28">
        <f t="shared" si="0"/>
        <v>50646.130000000005</v>
      </c>
      <c r="I28" s="29">
        <f t="shared" si="1"/>
        <v>3</v>
      </c>
      <c r="J28" s="29">
        <f t="shared" si="2"/>
        <v>84.154237564129488</v>
      </c>
      <c r="K28" s="29">
        <f t="shared" si="3"/>
        <v>0.16616123988966083</v>
      </c>
      <c r="L28" s="29" t="str">
        <f t="shared" si="4"/>
        <v>ОДНОРОДНЫЕ</v>
      </c>
      <c r="M28" s="28">
        <f t="shared" si="5"/>
        <v>101292.26000000001</v>
      </c>
    </row>
    <row r="29" spans="1:13" s="27" customFormat="1" ht="30" x14ac:dyDescent="0.25">
      <c r="A29" s="4">
        <v>10</v>
      </c>
      <c r="B29" s="30" t="s">
        <v>37</v>
      </c>
      <c r="C29" s="29" t="s">
        <v>28</v>
      </c>
      <c r="D29" s="26">
        <v>6</v>
      </c>
      <c r="E29" s="9">
        <v>77272.800000000003</v>
      </c>
      <c r="F29" s="5">
        <v>77094.05</v>
      </c>
      <c r="G29" s="28">
        <v>77080</v>
      </c>
      <c r="H29" s="28">
        <f t="shared" si="0"/>
        <v>77148.95</v>
      </c>
      <c r="I29" s="29">
        <f t="shared" si="1"/>
        <v>3</v>
      </c>
      <c r="J29" s="29">
        <f t="shared" si="2"/>
        <v>107.48705736041062</v>
      </c>
      <c r="K29" s="29">
        <f t="shared" si="3"/>
        <v>0.13932407033460678</v>
      </c>
      <c r="L29" s="29" t="str">
        <f t="shared" si="4"/>
        <v>ОДНОРОДНЫЕ</v>
      </c>
      <c r="M29" s="28">
        <f t="shared" si="5"/>
        <v>462893.69999999995</v>
      </c>
    </row>
    <row r="30" spans="1:13" s="27" customFormat="1" x14ac:dyDescent="0.25">
      <c r="A30" s="4">
        <v>11</v>
      </c>
      <c r="B30" s="30" t="s">
        <v>38</v>
      </c>
      <c r="C30" s="29" t="s">
        <v>28</v>
      </c>
      <c r="D30" s="26">
        <v>4</v>
      </c>
      <c r="E30" s="9">
        <v>11218.57</v>
      </c>
      <c r="F30" s="5">
        <v>11192.5</v>
      </c>
      <c r="G30" s="28">
        <v>11180</v>
      </c>
      <c r="H30" s="28">
        <f t="shared" si="0"/>
        <v>11197.023333333333</v>
      </c>
      <c r="I30" s="29">
        <f t="shared" si="1"/>
        <v>3</v>
      </c>
      <c r="J30" s="29">
        <f t="shared" si="2"/>
        <v>19.678837194644583</v>
      </c>
      <c r="K30" s="29">
        <f t="shared" si="3"/>
        <v>0.17575061343367077</v>
      </c>
      <c r="L30" s="29" t="str">
        <f t="shared" si="4"/>
        <v>ОДНОРОДНЫЕ</v>
      </c>
      <c r="M30" s="28">
        <f t="shared" si="5"/>
        <v>44788.093333333331</v>
      </c>
    </row>
    <row r="31" spans="1:13" s="27" customFormat="1" x14ac:dyDescent="0.25">
      <c r="A31" s="4">
        <v>12</v>
      </c>
      <c r="B31" s="30" t="s">
        <v>39</v>
      </c>
      <c r="C31" s="29" t="s">
        <v>28</v>
      </c>
      <c r="D31" s="26">
        <v>2</v>
      </c>
      <c r="E31" s="9">
        <v>25146.33</v>
      </c>
      <c r="F31" s="5">
        <v>25087.81</v>
      </c>
      <c r="G31" s="28">
        <v>25070</v>
      </c>
      <c r="H31" s="28">
        <f t="shared" si="0"/>
        <v>25101.38</v>
      </c>
      <c r="I31" s="29">
        <f t="shared" si="1"/>
        <v>3</v>
      </c>
      <c r="J31" s="29">
        <f t="shared" si="2"/>
        <v>39.933393294335268</v>
      </c>
      <c r="K31" s="29">
        <f t="shared" si="3"/>
        <v>0.15908843774459916</v>
      </c>
      <c r="L31" s="29" t="str">
        <f t="shared" si="4"/>
        <v>ОДНОРОДНЫЕ</v>
      </c>
      <c r="M31" s="28">
        <f t="shared" si="5"/>
        <v>50202.76</v>
      </c>
    </row>
    <row r="32" spans="1:13" s="27" customFormat="1" ht="30" x14ac:dyDescent="0.25">
      <c r="A32" s="4">
        <v>13</v>
      </c>
      <c r="B32" s="30" t="s">
        <v>40</v>
      </c>
      <c r="C32" s="29" t="s">
        <v>28</v>
      </c>
      <c r="D32" s="26">
        <v>2</v>
      </c>
      <c r="E32" s="9">
        <v>30803.41</v>
      </c>
      <c r="F32" s="5">
        <v>30730.59</v>
      </c>
      <c r="G32" s="28">
        <v>30700</v>
      </c>
      <c r="H32" s="28">
        <f t="shared" si="0"/>
        <v>30744.666666666668</v>
      </c>
      <c r="I32" s="29">
        <f t="shared" si="1"/>
        <v>3</v>
      </c>
      <c r="J32" s="29">
        <f t="shared" si="2"/>
        <v>53.122701675774387</v>
      </c>
      <c r="K32" s="29">
        <f t="shared" si="3"/>
        <v>0.17278672184587371</v>
      </c>
      <c r="L32" s="29" t="str">
        <f t="shared" si="4"/>
        <v>ОДНОРОДНЫЕ</v>
      </c>
      <c r="M32" s="28">
        <f t="shared" si="5"/>
        <v>61489.333333333336</v>
      </c>
    </row>
    <row r="33" spans="1:13" s="27" customFormat="1" ht="15" customHeight="1" x14ac:dyDescent="0.25">
      <c r="A33" s="4">
        <v>14</v>
      </c>
      <c r="B33" s="30" t="s">
        <v>41</v>
      </c>
      <c r="C33" s="29" t="s">
        <v>28</v>
      </c>
      <c r="D33" s="26">
        <v>4</v>
      </c>
      <c r="E33" s="9">
        <v>47084.62</v>
      </c>
      <c r="F33" s="5">
        <v>46966.04</v>
      </c>
      <c r="G33" s="28">
        <v>46950</v>
      </c>
      <c r="H33" s="28">
        <f t="shared" si="0"/>
        <v>47000.22</v>
      </c>
      <c r="I33" s="29">
        <f t="shared" si="1"/>
        <v>3</v>
      </c>
      <c r="J33" s="29">
        <f t="shared" si="2"/>
        <v>73.531220580105909</v>
      </c>
      <c r="K33" s="29">
        <f t="shared" si="3"/>
        <v>0.15644867317664876</v>
      </c>
      <c r="L33" s="29" t="str">
        <f t="shared" si="4"/>
        <v>ОДНОРОДНЫЕ</v>
      </c>
      <c r="M33" s="28">
        <f t="shared" si="5"/>
        <v>188000.88</v>
      </c>
    </row>
    <row r="34" spans="1:13" s="27" customFormat="1" x14ac:dyDescent="0.25">
      <c r="A34" s="4">
        <v>15</v>
      </c>
      <c r="B34" s="30" t="s">
        <v>42</v>
      </c>
      <c r="C34" s="29" t="s">
        <v>28</v>
      </c>
      <c r="D34" s="26">
        <v>4</v>
      </c>
      <c r="E34" s="9">
        <v>44002.64</v>
      </c>
      <c r="F34" s="5">
        <v>43897.7</v>
      </c>
      <c r="G34" s="28">
        <v>43880</v>
      </c>
      <c r="H34" s="28">
        <f t="shared" si="0"/>
        <v>43926.78</v>
      </c>
      <c r="I34" s="29">
        <f t="shared" si="1"/>
        <v>3</v>
      </c>
      <c r="J34" s="29">
        <f t="shared" si="2"/>
        <v>66.290098808193378</v>
      </c>
      <c r="K34" s="29">
        <f t="shared" si="3"/>
        <v>0.15091044417139926</v>
      </c>
      <c r="L34" s="29" t="str">
        <f t="shared" si="4"/>
        <v>ОДНОРОДНЫЕ</v>
      </c>
      <c r="M34" s="28">
        <f t="shared" si="5"/>
        <v>175707.12</v>
      </c>
    </row>
    <row r="35" spans="1:13" s="27" customFormat="1" x14ac:dyDescent="0.25">
      <c r="A35" s="4">
        <v>16</v>
      </c>
      <c r="B35" s="30" t="s">
        <v>43</v>
      </c>
      <c r="C35" s="29" t="s">
        <v>28</v>
      </c>
      <c r="D35" s="26">
        <v>2</v>
      </c>
      <c r="E35" s="9">
        <v>42900.66</v>
      </c>
      <c r="F35" s="5">
        <v>42799.79</v>
      </c>
      <c r="G35" s="28">
        <v>42780</v>
      </c>
      <c r="H35" s="28">
        <f t="shared" si="0"/>
        <v>42826.816666666673</v>
      </c>
      <c r="I35" s="29">
        <f t="shared" si="1"/>
        <v>3</v>
      </c>
      <c r="J35" s="29">
        <f t="shared" si="2"/>
        <v>64.71120021552349</v>
      </c>
      <c r="K35" s="29">
        <f t="shared" si="3"/>
        <v>0.15109972034388924</v>
      </c>
      <c r="L35" s="29" t="str">
        <f t="shared" si="4"/>
        <v>ОДНОРОДНЫЕ</v>
      </c>
      <c r="M35" s="28">
        <f t="shared" si="5"/>
        <v>85653.633333333346</v>
      </c>
    </row>
    <row r="36" spans="1:13" s="27" customFormat="1" x14ac:dyDescent="0.25">
      <c r="A36" s="4">
        <v>17</v>
      </c>
      <c r="B36" s="30" t="s">
        <v>44</v>
      </c>
      <c r="C36" s="29" t="s">
        <v>28</v>
      </c>
      <c r="D36" s="26">
        <v>2</v>
      </c>
      <c r="E36" s="9">
        <v>157111.46</v>
      </c>
      <c r="F36" s="5">
        <v>156703.91</v>
      </c>
      <c r="G36" s="28">
        <v>156680</v>
      </c>
      <c r="H36" s="28">
        <f t="shared" si="0"/>
        <v>156831.79</v>
      </c>
      <c r="I36" s="29">
        <f t="shared" si="1"/>
        <v>3</v>
      </c>
      <c r="J36" s="29">
        <f t="shared" si="2"/>
        <v>242.49619316599029</v>
      </c>
      <c r="K36" s="29">
        <f t="shared" si="3"/>
        <v>0.15462183602316232</v>
      </c>
      <c r="L36" s="29" t="str">
        <f t="shared" si="4"/>
        <v>ОДНОРОДНЫЕ</v>
      </c>
      <c r="M36" s="28">
        <f t="shared" si="5"/>
        <v>313663.58</v>
      </c>
    </row>
    <row r="37" spans="1:13" s="27" customFormat="1" ht="30" x14ac:dyDescent="0.25">
      <c r="A37" s="4">
        <v>18</v>
      </c>
      <c r="B37" s="30" t="s">
        <v>62</v>
      </c>
      <c r="C37" s="29" t="s">
        <v>28</v>
      </c>
      <c r="D37" s="26">
        <v>1</v>
      </c>
      <c r="E37" s="9">
        <v>102791.26</v>
      </c>
      <c r="F37" s="5">
        <v>102548.93</v>
      </c>
      <c r="G37" s="28">
        <v>102530</v>
      </c>
      <c r="H37" s="28">
        <f t="shared" si="0"/>
        <v>102623.39666666667</v>
      </c>
      <c r="I37" s="29">
        <f t="shared" si="1"/>
        <v>3</v>
      </c>
      <c r="J37" s="29">
        <f t="shared" si="2"/>
        <v>145.68170864364879</v>
      </c>
      <c r="K37" s="29">
        <f t="shared" si="3"/>
        <v>0.14195759775603684</v>
      </c>
      <c r="L37" s="29" t="str">
        <f t="shared" si="4"/>
        <v>ОДНОРОДНЫЕ</v>
      </c>
      <c r="M37" s="28">
        <f t="shared" si="5"/>
        <v>102623.39666666667</v>
      </c>
    </row>
    <row r="38" spans="1:13" s="27" customFormat="1" x14ac:dyDescent="0.25">
      <c r="A38" s="4">
        <v>19</v>
      </c>
      <c r="B38" s="30" t="s">
        <v>45</v>
      </c>
      <c r="C38" s="29" t="s">
        <v>28</v>
      </c>
      <c r="D38" s="26">
        <v>3</v>
      </c>
      <c r="E38" s="9">
        <v>7709.68</v>
      </c>
      <c r="F38" s="5">
        <v>7691.64</v>
      </c>
      <c r="G38" s="28">
        <v>7680</v>
      </c>
      <c r="H38" s="28">
        <f t="shared" si="0"/>
        <v>7693.7733333333335</v>
      </c>
      <c r="I38" s="29">
        <f t="shared" si="1"/>
        <v>3</v>
      </c>
      <c r="J38" s="29">
        <f t="shared" si="2"/>
        <v>14.954562291599753</v>
      </c>
      <c r="K38" s="29">
        <f t="shared" si="3"/>
        <v>0.19437227539325855</v>
      </c>
      <c r="L38" s="29" t="str">
        <f t="shared" si="4"/>
        <v>ОДНОРОДНЫЕ</v>
      </c>
      <c r="M38" s="28">
        <f t="shared" si="5"/>
        <v>23081.32</v>
      </c>
    </row>
    <row r="39" spans="1:13" s="27" customFormat="1" x14ac:dyDescent="0.25">
      <c r="A39" s="4">
        <v>20</v>
      </c>
      <c r="B39" s="30" t="s">
        <v>46</v>
      </c>
      <c r="C39" s="29" t="s">
        <v>28</v>
      </c>
      <c r="D39" s="26">
        <v>1</v>
      </c>
      <c r="E39" s="9">
        <v>7167.27</v>
      </c>
      <c r="F39" s="5">
        <v>7150.44</v>
      </c>
      <c r="G39" s="28">
        <v>7140</v>
      </c>
      <c r="H39" s="28">
        <f t="shared" si="0"/>
        <v>7152.57</v>
      </c>
      <c r="I39" s="29">
        <f t="shared" si="1"/>
        <v>3</v>
      </c>
      <c r="J39" s="29">
        <f t="shared" si="2"/>
        <v>13.759211459964094</v>
      </c>
      <c r="K39" s="29">
        <f t="shared" si="3"/>
        <v>0.19236737927715625</v>
      </c>
      <c r="L39" s="29" t="str">
        <f t="shared" si="4"/>
        <v>ОДНОРОДНЫЕ</v>
      </c>
      <c r="M39" s="28">
        <f t="shared" si="5"/>
        <v>7152.57</v>
      </c>
    </row>
    <row r="40" spans="1:13" s="27" customFormat="1" x14ac:dyDescent="0.25">
      <c r="A40" s="4">
        <v>21</v>
      </c>
      <c r="B40" s="30" t="s">
        <v>47</v>
      </c>
      <c r="C40" s="29" t="s">
        <v>28</v>
      </c>
      <c r="D40" s="26">
        <v>2</v>
      </c>
      <c r="E40" s="9">
        <v>37936.25</v>
      </c>
      <c r="F40" s="5">
        <v>37836.699999999997</v>
      </c>
      <c r="G40" s="28">
        <v>37820</v>
      </c>
      <c r="H40" s="28">
        <f t="shared" si="0"/>
        <v>37864.316666666666</v>
      </c>
      <c r="I40" s="29">
        <f t="shared" si="1"/>
        <v>3</v>
      </c>
      <c r="J40" s="29">
        <f t="shared" si="2"/>
        <v>62.853208616055667</v>
      </c>
      <c r="K40" s="29">
        <f t="shared" si="3"/>
        <v>0.16599588781536795</v>
      </c>
      <c r="L40" s="29" t="str">
        <f t="shared" si="4"/>
        <v>ОДНОРОДНЫЕ</v>
      </c>
      <c r="M40" s="28">
        <f t="shared" si="5"/>
        <v>75728.633333333331</v>
      </c>
    </row>
    <row r="41" spans="1:13" s="27" customFormat="1" x14ac:dyDescent="0.25">
      <c r="A41" s="4">
        <v>22</v>
      </c>
      <c r="B41" s="30" t="s">
        <v>48</v>
      </c>
      <c r="C41" s="29" t="s">
        <v>28</v>
      </c>
      <c r="D41" s="26">
        <v>2</v>
      </c>
      <c r="E41" s="9">
        <v>107155.95</v>
      </c>
      <c r="F41" s="5">
        <v>106900.86</v>
      </c>
      <c r="G41" s="28">
        <v>106890</v>
      </c>
      <c r="H41" s="28">
        <f t="shared" si="0"/>
        <v>106982.27</v>
      </c>
      <c r="I41" s="29">
        <f t="shared" si="1"/>
        <v>3</v>
      </c>
      <c r="J41" s="29">
        <f t="shared" si="2"/>
        <v>150.50927446506228</v>
      </c>
      <c r="K41" s="29">
        <f t="shared" si="3"/>
        <v>0.14068618516419801</v>
      </c>
      <c r="L41" s="29" t="str">
        <f t="shared" si="4"/>
        <v>ОДНОРОДНЫЕ</v>
      </c>
      <c r="M41" s="28">
        <f t="shared" si="5"/>
        <v>213964.54</v>
      </c>
    </row>
    <row r="42" spans="1:13" s="27" customFormat="1" x14ac:dyDescent="0.25">
      <c r="A42" s="4">
        <v>23</v>
      </c>
      <c r="B42" s="30" t="s">
        <v>49</v>
      </c>
      <c r="C42" s="29" t="s">
        <v>28</v>
      </c>
      <c r="D42" s="26">
        <v>2</v>
      </c>
      <c r="E42" s="9">
        <v>67491.05</v>
      </c>
      <c r="F42" s="5">
        <v>67330.78</v>
      </c>
      <c r="G42" s="28">
        <v>67300</v>
      </c>
      <c r="H42" s="28">
        <f t="shared" si="0"/>
        <v>67373.943333333344</v>
      </c>
      <c r="I42" s="29">
        <f t="shared" si="1"/>
        <v>3</v>
      </c>
      <c r="J42" s="29">
        <f t="shared" si="2"/>
        <v>102.57841212133148</v>
      </c>
      <c r="K42" s="29">
        <f t="shared" si="3"/>
        <v>0.15225235016128361</v>
      </c>
      <c r="L42" s="29" t="str">
        <f t="shared" si="4"/>
        <v>ОДНОРОДНЫЕ</v>
      </c>
      <c r="M42" s="28">
        <f t="shared" si="5"/>
        <v>134747.88666666669</v>
      </c>
    </row>
    <row r="43" spans="1:13" s="27" customFormat="1" ht="30" x14ac:dyDescent="0.25">
      <c r="A43" s="4">
        <v>24</v>
      </c>
      <c r="B43" s="30" t="s">
        <v>50</v>
      </c>
      <c r="C43" s="29" t="s">
        <v>28</v>
      </c>
      <c r="D43" s="26">
        <v>1</v>
      </c>
      <c r="E43" s="9">
        <v>144277.87</v>
      </c>
      <c r="F43" s="5">
        <v>143916.63</v>
      </c>
      <c r="G43" s="28">
        <v>143900</v>
      </c>
      <c r="H43" s="28">
        <f t="shared" si="0"/>
        <v>144031.5</v>
      </c>
      <c r="I43" s="29">
        <f t="shared" si="1"/>
        <v>3</v>
      </c>
      <c r="J43" s="29">
        <f t="shared" si="2"/>
        <v>213.52464003013404</v>
      </c>
      <c r="K43" s="29">
        <f t="shared" si="3"/>
        <v>0.14824857064609759</v>
      </c>
      <c r="L43" s="29" t="str">
        <f t="shared" si="4"/>
        <v>ОДНОРОДНЫЕ</v>
      </c>
      <c r="M43" s="28">
        <f t="shared" si="5"/>
        <v>144031.5</v>
      </c>
    </row>
    <row r="44" spans="1:13" s="27" customFormat="1" x14ac:dyDescent="0.25">
      <c r="A44" s="4">
        <v>25</v>
      </c>
      <c r="B44" s="30" t="s">
        <v>51</v>
      </c>
      <c r="C44" s="29" t="s">
        <v>28</v>
      </c>
      <c r="D44" s="26">
        <v>1</v>
      </c>
      <c r="E44" s="9">
        <v>48125</v>
      </c>
      <c r="F44" s="5">
        <v>47378.080000000002</v>
      </c>
      <c r="G44" s="28">
        <v>47300</v>
      </c>
      <c r="H44" s="28">
        <f t="shared" si="0"/>
        <v>47601.026666666672</v>
      </c>
      <c r="I44" s="29">
        <f t="shared" si="1"/>
        <v>3</v>
      </c>
      <c r="J44" s="29">
        <f t="shared" si="2"/>
        <v>455.45050459224763</v>
      </c>
      <c r="K44" s="29">
        <f t="shared" si="3"/>
        <v>0.95680815412156561</v>
      </c>
      <c r="L44" s="29" t="str">
        <f t="shared" si="4"/>
        <v>ОДНОРОДНЫЕ</v>
      </c>
      <c r="M44" s="28">
        <f t="shared" si="5"/>
        <v>47601.026666666672</v>
      </c>
    </row>
    <row r="45" spans="1:13" s="27" customFormat="1" x14ac:dyDescent="0.25">
      <c r="A45" s="4">
        <v>26</v>
      </c>
      <c r="B45" s="30" t="s">
        <v>52</v>
      </c>
      <c r="C45" s="29" t="s">
        <v>28</v>
      </c>
      <c r="D45" s="26">
        <v>3</v>
      </c>
      <c r="E45" s="9">
        <v>28082.34</v>
      </c>
      <c r="F45" s="5">
        <v>28017.66</v>
      </c>
      <c r="G45" s="28">
        <v>28010</v>
      </c>
      <c r="H45" s="28">
        <f t="shared" si="0"/>
        <v>28036.666666666668</v>
      </c>
      <c r="I45" s="29">
        <f t="shared" si="1"/>
        <v>3</v>
      </c>
      <c r="J45" s="29">
        <f t="shared" si="2"/>
        <v>39.739261861958923</v>
      </c>
      <c r="K45" s="29">
        <f t="shared" si="3"/>
        <v>0.14174032289368299</v>
      </c>
      <c r="L45" s="29" t="str">
        <f t="shared" si="4"/>
        <v>ОДНОРОДНЫЕ</v>
      </c>
      <c r="M45" s="28">
        <f t="shared" si="5"/>
        <v>84110</v>
      </c>
    </row>
    <row r="46" spans="1:13" s="27" customFormat="1" ht="15" customHeight="1" x14ac:dyDescent="0.25">
      <c r="A46" s="4">
        <v>27</v>
      </c>
      <c r="B46" s="30" t="s">
        <v>53</v>
      </c>
      <c r="C46" s="29" t="s">
        <v>28</v>
      </c>
      <c r="D46" s="26">
        <v>1</v>
      </c>
      <c r="E46" s="9">
        <v>13213.64</v>
      </c>
      <c r="F46" s="5">
        <v>13182.95</v>
      </c>
      <c r="G46" s="28">
        <v>13170</v>
      </c>
      <c r="H46" s="28">
        <f t="shared" si="0"/>
        <v>13188.863333333333</v>
      </c>
      <c r="I46" s="29">
        <f t="shared" si="1"/>
        <v>3</v>
      </c>
      <c r="J46" s="29">
        <f t="shared" si="2"/>
        <v>22.412898815934422</v>
      </c>
      <c r="K46" s="29">
        <f t="shared" si="3"/>
        <v>0.16993806251133409</v>
      </c>
      <c r="L46" s="29" t="str">
        <f t="shared" si="4"/>
        <v>ОДНОРОДНЫЕ</v>
      </c>
      <c r="M46" s="28">
        <f t="shared" si="5"/>
        <v>13188.863333333333</v>
      </c>
    </row>
    <row r="47" spans="1:13" s="27" customFormat="1" x14ac:dyDescent="0.25">
      <c r="A47" s="4">
        <v>28</v>
      </c>
      <c r="B47" s="30" t="s">
        <v>54</v>
      </c>
      <c r="C47" s="29" t="s">
        <v>28</v>
      </c>
      <c r="D47" s="26">
        <v>1</v>
      </c>
      <c r="E47" s="9">
        <v>12336.61</v>
      </c>
      <c r="F47" s="5">
        <v>12307.68</v>
      </c>
      <c r="G47" s="28">
        <v>12290</v>
      </c>
      <c r="H47" s="28">
        <f t="shared" si="0"/>
        <v>12311.43</v>
      </c>
      <c r="I47" s="29">
        <f t="shared" si="1"/>
        <v>3</v>
      </c>
      <c r="J47" s="29">
        <f t="shared" si="2"/>
        <v>23.530191244441969</v>
      </c>
      <c r="K47" s="29">
        <f t="shared" si="3"/>
        <v>0.19112476166003436</v>
      </c>
      <c r="L47" s="29" t="str">
        <f t="shared" si="4"/>
        <v>ОДНОРОДНЫЕ</v>
      </c>
      <c r="M47" s="28">
        <f t="shared" si="5"/>
        <v>12311.43</v>
      </c>
    </row>
    <row r="48" spans="1:13" s="27" customFormat="1" x14ac:dyDescent="0.25">
      <c r="A48" s="4">
        <v>29</v>
      </c>
      <c r="B48" s="30" t="s">
        <v>55</v>
      </c>
      <c r="C48" s="29" t="s">
        <v>28</v>
      </c>
      <c r="D48" s="26">
        <v>1</v>
      </c>
      <c r="E48" s="9">
        <v>49752.34</v>
      </c>
      <c r="F48" s="5">
        <v>49634.64</v>
      </c>
      <c r="G48" s="28">
        <v>49620</v>
      </c>
      <c r="H48" s="28">
        <f t="shared" si="0"/>
        <v>49668.993333333325</v>
      </c>
      <c r="I48" s="29">
        <f t="shared" si="1"/>
        <v>3</v>
      </c>
      <c r="J48" s="29">
        <f t="shared" si="2"/>
        <v>72.550551571528814</v>
      </c>
      <c r="K48" s="29">
        <f t="shared" si="3"/>
        <v>0.14606809339709217</v>
      </c>
      <c r="L48" s="29" t="str">
        <f t="shared" si="4"/>
        <v>ОДНОРОДНЫЕ</v>
      </c>
      <c r="M48" s="28">
        <f t="shared" si="5"/>
        <v>49668.993333333325</v>
      </c>
    </row>
    <row r="49" spans="1:15" s="27" customFormat="1" ht="30" x14ac:dyDescent="0.25">
      <c r="A49" s="4">
        <v>30</v>
      </c>
      <c r="B49" s="30" t="s">
        <v>56</v>
      </c>
      <c r="C49" s="29" t="s">
        <v>28</v>
      </c>
      <c r="D49" s="26">
        <v>1</v>
      </c>
      <c r="E49" s="9">
        <v>46914.23</v>
      </c>
      <c r="F49" s="5">
        <v>46803.35</v>
      </c>
      <c r="G49" s="28">
        <v>46770</v>
      </c>
      <c r="H49" s="28">
        <f t="shared" si="0"/>
        <v>46829.193333333336</v>
      </c>
      <c r="I49" s="29">
        <f t="shared" si="1"/>
        <v>3</v>
      </c>
      <c r="J49" s="29">
        <f t="shared" si="2"/>
        <v>75.508156071603565</v>
      </c>
      <c r="K49" s="29">
        <f t="shared" si="3"/>
        <v>0.16124163304315633</v>
      </c>
      <c r="L49" s="29" t="str">
        <f t="shared" si="4"/>
        <v>ОДНОРОДНЫЕ</v>
      </c>
      <c r="M49" s="28">
        <f t="shared" si="5"/>
        <v>46829.193333333336</v>
      </c>
    </row>
    <row r="50" spans="1:15" s="27" customFormat="1" ht="30" x14ac:dyDescent="0.25">
      <c r="A50" s="4">
        <v>31</v>
      </c>
      <c r="B50" s="30" t="s">
        <v>57</v>
      </c>
      <c r="C50" s="29" t="s">
        <v>28</v>
      </c>
      <c r="D50" s="26">
        <v>1</v>
      </c>
      <c r="E50" s="9">
        <v>52143.19</v>
      </c>
      <c r="F50" s="5">
        <v>52023.4</v>
      </c>
      <c r="G50" s="28">
        <v>52010</v>
      </c>
      <c r="H50" s="28">
        <f t="shared" si="0"/>
        <v>52058.863333333335</v>
      </c>
      <c r="I50" s="29">
        <f t="shared" si="1"/>
        <v>3</v>
      </c>
      <c r="J50" s="29">
        <f t="shared" si="2"/>
        <v>73.33573503643008</v>
      </c>
      <c r="K50" s="29">
        <f t="shared" si="3"/>
        <v>0.1408707957506885</v>
      </c>
      <c r="L50" s="29" t="str">
        <f t="shared" si="4"/>
        <v>ОДНОРОДНЫЕ</v>
      </c>
      <c r="M50" s="28">
        <f t="shared" si="5"/>
        <v>52058.863333333335</v>
      </c>
    </row>
    <row r="51" spans="1:15" s="27" customFormat="1" ht="30" x14ac:dyDescent="0.25">
      <c r="A51" s="4">
        <v>32</v>
      </c>
      <c r="B51" s="30" t="s">
        <v>58</v>
      </c>
      <c r="C51" s="29" t="s">
        <v>28</v>
      </c>
      <c r="D51" s="26">
        <v>1</v>
      </c>
      <c r="E51" s="9">
        <v>28901.95</v>
      </c>
      <c r="F51" s="5">
        <v>28833.09</v>
      </c>
      <c r="G51" s="28">
        <v>28820</v>
      </c>
      <c r="H51" s="28">
        <f t="shared" si="0"/>
        <v>28851.680000000004</v>
      </c>
      <c r="I51" s="29">
        <f t="shared" si="1"/>
        <v>3</v>
      </c>
      <c r="J51" s="29">
        <f t="shared" si="2"/>
        <v>44.024330772880965</v>
      </c>
      <c r="K51" s="29">
        <f t="shared" si="3"/>
        <v>0.1525884481350166</v>
      </c>
      <c r="L51" s="29" t="str">
        <f t="shared" si="4"/>
        <v>ОДНОРОДНЫЕ</v>
      </c>
      <c r="M51" s="28">
        <f t="shared" si="5"/>
        <v>28851.680000000004</v>
      </c>
    </row>
    <row r="52" spans="1:15" s="27" customFormat="1" x14ac:dyDescent="0.25">
      <c r="A52" s="4">
        <v>33</v>
      </c>
      <c r="B52" s="30" t="s">
        <v>59</v>
      </c>
      <c r="C52" s="29" t="s">
        <v>28</v>
      </c>
      <c r="D52" s="26">
        <v>2</v>
      </c>
      <c r="E52" s="9">
        <v>32978.99</v>
      </c>
      <c r="F52" s="5">
        <v>32902.21</v>
      </c>
      <c r="G52" s="28">
        <v>32890</v>
      </c>
      <c r="H52" s="28">
        <f t="shared" si="0"/>
        <v>32923.73333333333</v>
      </c>
      <c r="I52" s="29">
        <f t="shared" si="1"/>
        <v>3</v>
      </c>
      <c r="J52" s="29">
        <f t="shared" si="2"/>
        <v>48.241532244874222</v>
      </c>
      <c r="K52" s="29">
        <f t="shared" si="3"/>
        <v>0.14652509712813319</v>
      </c>
      <c r="L52" s="29" t="str">
        <f t="shared" si="4"/>
        <v>ОДНОРОДНЫЕ</v>
      </c>
      <c r="M52" s="28">
        <f t="shared" si="5"/>
        <v>65847.46666666666</v>
      </c>
    </row>
    <row r="53" spans="1:15" s="27" customFormat="1" x14ac:dyDescent="0.25">
      <c r="A53" s="4">
        <v>34</v>
      </c>
      <c r="B53" s="30" t="s">
        <v>60</v>
      </c>
      <c r="C53" s="29" t="s">
        <v>28</v>
      </c>
      <c r="D53" s="26">
        <v>2</v>
      </c>
      <c r="E53" s="9">
        <v>66547.47</v>
      </c>
      <c r="F53" s="5">
        <v>66392.7</v>
      </c>
      <c r="G53" s="28">
        <v>66370</v>
      </c>
      <c r="H53" s="28">
        <f t="shared" si="0"/>
        <v>66436.723333333328</v>
      </c>
      <c r="I53" s="29">
        <f t="shared" si="1"/>
        <v>3</v>
      </c>
      <c r="J53" s="29">
        <f t="shared" si="2"/>
        <v>96.578675872749415</v>
      </c>
      <c r="K53" s="29">
        <f t="shared" si="3"/>
        <v>0.14536941472592604</v>
      </c>
      <c r="L53" s="29" t="str">
        <f t="shared" si="4"/>
        <v>ОДНОРОДНЫЕ</v>
      </c>
      <c r="M53" s="28">
        <f t="shared" si="5"/>
        <v>132873.44666666666</v>
      </c>
    </row>
    <row r="54" spans="1:15" s="27" customFormat="1" x14ac:dyDescent="0.25">
      <c r="A54" s="4">
        <v>35</v>
      </c>
      <c r="B54" s="30" t="s">
        <v>63</v>
      </c>
      <c r="C54" s="29" t="s">
        <v>28</v>
      </c>
      <c r="D54" s="26">
        <v>1</v>
      </c>
      <c r="E54" s="9">
        <v>56116.94</v>
      </c>
      <c r="F54" s="5">
        <v>55987.03</v>
      </c>
      <c r="G54" s="28">
        <v>55970</v>
      </c>
      <c r="H54" s="28">
        <f t="shared" si="0"/>
        <v>56024.656666666669</v>
      </c>
      <c r="I54" s="29">
        <f t="shared" si="1"/>
        <v>3</v>
      </c>
      <c r="J54" s="29">
        <f t="shared" si="2"/>
        <v>80.372043854399976</v>
      </c>
      <c r="K54" s="29">
        <f t="shared" si="3"/>
        <v>0.1434583425162147</v>
      </c>
      <c r="L54" s="29" t="str">
        <f t="shared" si="4"/>
        <v>ОДНОРОДНЫЕ</v>
      </c>
      <c r="M54" s="28">
        <f t="shared" si="5"/>
        <v>56024.656666666669</v>
      </c>
    </row>
    <row r="55" spans="1:15" s="23" customFormat="1" x14ac:dyDescent="0.25">
      <c r="A55" s="4">
        <v>36</v>
      </c>
      <c r="B55" s="30" t="s">
        <v>64</v>
      </c>
      <c r="C55" s="29" t="s">
        <v>28</v>
      </c>
      <c r="D55" s="26">
        <v>1</v>
      </c>
      <c r="E55" s="9">
        <v>36067.35</v>
      </c>
      <c r="F55" s="5">
        <v>35983.53</v>
      </c>
      <c r="G55" s="28">
        <v>35970</v>
      </c>
      <c r="H55" s="24">
        <f t="shared" ref="H55" si="6">AVERAGE(E55:G55)</f>
        <v>36006.959999999999</v>
      </c>
      <c r="I55" s="25">
        <f t="shared" ref="I55" si="7" xml:space="preserve"> COUNT(E55:G55)</f>
        <v>3</v>
      </c>
      <c r="J55" s="25">
        <f t="shared" ref="J55" si="8">STDEV(E55:G55)</f>
        <v>52.734991229732266</v>
      </c>
      <c r="K55" s="25">
        <f t="shared" ref="K55" si="9">J55/H55*100</f>
        <v>0.14645777158008413</v>
      </c>
      <c r="L55" s="25" t="str">
        <f t="shared" ref="L55" si="10">IF(K55&lt;33,"ОДНОРОДНЫЕ","НЕОДНОРОДНЫЕ")</f>
        <v>ОДНОРОДНЫЕ</v>
      </c>
      <c r="M55" s="24">
        <f t="shared" ref="M55" si="11">D55*H55</f>
        <v>36006.959999999999</v>
      </c>
    </row>
    <row r="56" spans="1:15" s="23" customFormat="1" ht="30" x14ac:dyDescent="0.25">
      <c r="A56" s="4">
        <v>37</v>
      </c>
      <c r="B56" s="30" t="s">
        <v>65</v>
      </c>
      <c r="C56" s="29" t="s">
        <v>28</v>
      </c>
      <c r="D56" s="26">
        <v>1</v>
      </c>
      <c r="E56" s="9">
        <v>20376.07</v>
      </c>
      <c r="F56" s="5">
        <v>20327.560000000001</v>
      </c>
      <c r="G56" s="24">
        <v>20320</v>
      </c>
      <c r="H56" s="24">
        <f t="shared" ref="H56:H57" si="12">AVERAGE(E56:G56)</f>
        <v>20341.210000000003</v>
      </c>
      <c r="I56" s="25">
        <f t="shared" ref="I56:I57" si="13" xml:space="preserve"> COUNT(E56:G56)</f>
        <v>3</v>
      </c>
      <c r="J56" s="25">
        <f t="shared" ref="J56:J57" si="14">STDEV(E56:G56)</f>
        <v>30.425369348620436</v>
      </c>
      <c r="K56" s="25">
        <f t="shared" ref="K56:K57" si="15">J56/H56*100</f>
        <v>0.14957502207892465</v>
      </c>
      <c r="L56" s="25" t="str">
        <f t="shared" ref="L56:L57" si="16">IF(K56&lt;33,"ОДНОРОДНЫЕ","НЕОДНОРОДНЫЕ")</f>
        <v>ОДНОРОДНЫЕ</v>
      </c>
      <c r="M56" s="24">
        <f t="shared" ref="M56:M57" si="17">D56*H56</f>
        <v>20341.210000000003</v>
      </c>
    </row>
    <row r="57" spans="1:15" s="23" customFormat="1" ht="30" x14ac:dyDescent="0.25">
      <c r="A57" s="4">
        <v>38</v>
      </c>
      <c r="B57" s="30" t="s">
        <v>66</v>
      </c>
      <c r="C57" s="29" t="s">
        <v>28</v>
      </c>
      <c r="D57" s="26">
        <v>1</v>
      </c>
      <c r="E57" s="9">
        <v>34078.44</v>
      </c>
      <c r="F57" s="5">
        <v>33997.480000000003</v>
      </c>
      <c r="G57" s="24">
        <v>33980</v>
      </c>
      <c r="H57" s="24">
        <f t="shared" si="12"/>
        <v>34018.640000000007</v>
      </c>
      <c r="I57" s="25">
        <f t="shared" si="13"/>
        <v>3</v>
      </c>
      <c r="J57" s="25">
        <f t="shared" si="14"/>
        <v>52.520639752387552</v>
      </c>
      <c r="K57" s="25">
        <f t="shared" si="15"/>
        <v>0.15438782900312165</v>
      </c>
      <c r="L57" s="25" t="str">
        <f t="shared" si="16"/>
        <v>ОДНОРОДНЫЕ</v>
      </c>
      <c r="M57" s="24">
        <f t="shared" si="17"/>
        <v>34018.640000000007</v>
      </c>
    </row>
    <row r="58" spans="1:15" x14ac:dyDescent="0.25">
      <c r="A58" s="4"/>
      <c r="B58" s="11"/>
      <c r="C58" s="10"/>
      <c r="D58" s="6"/>
      <c r="E58" s="22">
        <f>SUMPRODUCT($D$20:$D$57,E20:E57)</f>
        <v>3460856.4099999997</v>
      </c>
      <c r="F58" s="28">
        <f t="shared" ref="F58:G58" si="18">SUMPRODUCT($D$20:$D$57,F20:F57)</f>
        <v>3451885.67</v>
      </c>
      <c r="G58" s="28">
        <f t="shared" si="18"/>
        <v>3450580</v>
      </c>
      <c r="H58" s="15"/>
      <c r="I58" s="17"/>
      <c r="J58" s="17"/>
      <c r="K58" s="17"/>
      <c r="L58" s="17"/>
      <c r="M58" s="3">
        <f>SUM(M20:M57)</f>
        <v>3454440.6933333334</v>
      </c>
    </row>
    <row r="60" spans="1:15" x14ac:dyDescent="0.25">
      <c r="A60" s="38" t="s">
        <v>20</v>
      </c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</row>
    <row r="61" spans="1:15" x14ac:dyDescent="0.25">
      <c r="A61" s="39" t="s">
        <v>19</v>
      </c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</row>
    <row r="62" spans="1:15" ht="15" customHeight="1" x14ac:dyDescent="0.25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</row>
    <row r="63" spans="1:15" s="8" customFormat="1" ht="33.75" customHeight="1" x14ac:dyDescent="0.25">
      <c r="A63" s="34" t="s">
        <v>69</v>
      </c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7"/>
      <c r="O63" s="7"/>
    </row>
    <row r="65" spans="10:12" x14ac:dyDescent="0.25">
      <c r="J65" s="19"/>
    </row>
    <row r="69" spans="10:12" x14ac:dyDescent="0.25">
      <c r="L69" s="19"/>
    </row>
  </sheetData>
  <mergeCells count="18">
    <mergeCell ref="A63:M63"/>
    <mergeCell ref="A62:M62"/>
    <mergeCell ref="J12:K12"/>
    <mergeCell ref="B14:L14"/>
    <mergeCell ref="A60:M60"/>
    <mergeCell ref="A61:M61"/>
    <mergeCell ref="M18:M19"/>
    <mergeCell ref="A17:B17"/>
    <mergeCell ref="C17:D17"/>
    <mergeCell ref="H18:H19"/>
    <mergeCell ref="I18:I19"/>
    <mergeCell ref="J18:J19"/>
    <mergeCell ref="K18:K19"/>
    <mergeCell ref="L18:L19"/>
    <mergeCell ref="A18:A19"/>
    <mergeCell ref="G3:M3"/>
    <mergeCell ref="B18:B19"/>
    <mergeCell ref="C18:D18"/>
  </mergeCells>
  <conditionalFormatting sqref="L20:L58">
    <cfRule type="containsText" dxfId="5" priority="10" operator="containsText" text="НЕ">
      <formula>NOT(ISERROR(SEARCH("НЕ",L20)))</formula>
    </cfRule>
    <cfRule type="containsText" dxfId="4" priority="11" operator="containsText" text="ОДНОРОДНЫЕ">
      <formula>NOT(ISERROR(SEARCH("ОДНОРОДНЫЕ",L20)))</formula>
    </cfRule>
    <cfRule type="containsText" dxfId="3" priority="12" operator="containsText" text="НЕОДНОРОДНЫЕ">
      <formula>NOT(ISERROR(SEARCH("НЕОДНОРОДНЫЕ",L20)))</formula>
    </cfRule>
  </conditionalFormatting>
  <conditionalFormatting sqref="L20:L58">
    <cfRule type="containsText" dxfId="2" priority="7" operator="containsText" text="НЕОДНОРОДНЫЕ">
      <formula>NOT(ISERROR(SEARCH("НЕОДНОРОДНЫЕ",L20)))</formula>
    </cfRule>
    <cfRule type="containsText" dxfId="1" priority="8" operator="containsText" text="ОДНОРОДНЫЕ">
      <formula>NOT(ISERROR(SEARCH("ОДНОРОДНЫЕ",L20)))</formula>
    </cfRule>
    <cfRule type="containsText" dxfId="0" priority="9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2023-05-31T01:47:16Z</dcterms:modified>
</cp:coreProperties>
</file>