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1" l="1"/>
  <c r="H20" i="1"/>
  <c r="M20" i="1" s="1"/>
  <c r="I20" i="1"/>
  <c r="J20" i="1"/>
  <c r="K20" i="1" s="1"/>
  <c r="L20" i="1" s="1"/>
  <c r="H21" i="1"/>
  <c r="M21" i="1" s="1"/>
  <c r="I21" i="1"/>
  <c r="J21" i="1"/>
  <c r="H22" i="1"/>
  <c r="M22" i="1" s="1"/>
  <c r="I22" i="1"/>
  <c r="J22" i="1"/>
  <c r="K22" i="1" s="1"/>
  <c r="L22" i="1" s="1"/>
  <c r="H23" i="1"/>
  <c r="M23" i="1" s="1"/>
  <c r="I23" i="1"/>
  <c r="J23" i="1"/>
  <c r="H24" i="1"/>
  <c r="M24" i="1" s="1"/>
  <c r="I24" i="1"/>
  <c r="J24" i="1"/>
  <c r="K24" i="1" s="1"/>
  <c r="L24" i="1" s="1"/>
  <c r="H25" i="1"/>
  <c r="M25" i="1" s="1"/>
  <c r="I25" i="1"/>
  <c r="J25" i="1"/>
  <c r="H26" i="1"/>
  <c r="I26" i="1"/>
  <c r="J26" i="1"/>
  <c r="H27" i="1"/>
  <c r="M27" i="1" s="1"/>
  <c r="I27" i="1"/>
  <c r="J27" i="1"/>
  <c r="H28" i="1"/>
  <c r="M28" i="1" s="1"/>
  <c r="I28" i="1"/>
  <c r="J28" i="1"/>
  <c r="K28" i="1" s="1"/>
  <c r="L28" i="1" s="1"/>
  <c r="H29" i="1"/>
  <c r="M29" i="1" s="1"/>
  <c r="I29" i="1"/>
  <c r="J29" i="1"/>
  <c r="F32" i="1"/>
  <c r="G32" i="1"/>
  <c r="K23" i="1" l="1"/>
  <c r="L23" i="1" s="1"/>
  <c r="K29" i="1"/>
  <c r="L29" i="1" s="1"/>
  <c r="K25" i="1"/>
  <c r="L25" i="1" s="1"/>
  <c r="K21" i="1"/>
  <c r="L21" i="1" s="1"/>
  <c r="K26" i="1"/>
  <c r="L26" i="1" s="1"/>
  <c r="K27" i="1"/>
  <c r="L27" i="1" s="1"/>
  <c r="M26" i="1"/>
  <c r="H30" i="1"/>
  <c r="I30" i="1"/>
  <c r="J30" i="1"/>
  <c r="H31" i="1"/>
  <c r="M31" i="1" s="1"/>
  <c r="I31" i="1"/>
  <c r="J31" i="1"/>
  <c r="K31" i="1" l="1"/>
  <c r="L31" i="1" s="1"/>
  <c r="K30" i="1"/>
  <c r="L30" i="1" s="1"/>
  <c r="M30" i="1"/>
  <c r="M32" i="1" l="1"/>
</calcChain>
</file>

<file path=xl/sharedStrings.xml><?xml version="1.0" encoding="utf-8"?>
<sst xmlns="http://schemas.openxmlformats.org/spreadsheetml/2006/main" count="60" uniqueCount="48">
  <si>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</si>
  <si>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</si>
  <si>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</si>
  <si>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</si>
  <si>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</si>
  <si>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</si>
  <si>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</si>
  <si>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</si>
  <si>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</si>
  <si>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</si>
  <si>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</si>
  <si>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</si>
  <si>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</si>
  <si>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</si>
  <si>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</si>
  <si>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</si>
  <si>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</si>
  <si>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</si>
  <si>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</si>
  <si>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</si>
  <si>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</si>
  <si>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</si>
  <si>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</si>
  <si>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</si>
  <si>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</si>
  <si>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</si>
  <si>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</si>
  <si>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</si>
  <si>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137-23</t>
  </si>
  <si>
    <t>на поставку кожных антисептиков</t>
  </si>
  <si>
    <t>Фл.</t>
  </si>
  <si>
    <t>Уп.</t>
  </si>
  <si>
    <t>Дезинфицирующее средство 
КТРУ: 20.20.14.000-00000005 
Сарасофт Р 1 литр или эквивалент</t>
  </si>
  <si>
    <t>Дезинфицирующее средство 
КТРУ: 20.20.14.000-00000005
Манусепт Проф 1 л или эквивалент</t>
  </si>
  <si>
    <t>Дезинфицирующее средство 
КТРУ: 20.20.14.000-00000005 
Сарасофт Р для UD/MD-9000/1600, флакон 1,2 л или эквивалент</t>
  </si>
  <si>
    <t>Дезинфицирующие салфетки 
 КТРУ 20.20.14.000-00000007
Алсофт Р,  туба 90 шт. или эквивалент</t>
  </si>
  <si>
    <t>Дезинфицирующие салфетки  
КТРУ 20.20.14.000-00000007
Алсофт Р,  туба 180 шт. или эквивалент</t>
  </si>
  <si>
    <t>Средство дезинфицирующее 
 КТРУ:20.20.14.000-00000005
Манусепт Дез 1 л или эквивалент</t>
  </si>
  <si>
    <t>Средство дезинфицирующее 
 КТРУ:20.20.14.000-00000005
Манусепт Дез 100 мл или эквивалент</t>
  </si>
  <si>
    <t>Средство дезинфицирующее 
КТРУ:20.20.14.000-00000005
Алсофт Р 1 л или эквивалент</t>
  </si>
  <si>
    <t>Средство дезинфицирующее 
КТРУ:20.20.14.000-00000005
Алсофт Р  для UD/MD-9000/1600, флакон 1,2 л или эквивалент</t>
  </si>
  <si>
    <t>Средство дезинфицирующее 
КТРУ:20.20.14.000-00000005
Алсофт  Р Премиум 1 л или эквивалент</t>
  </si>
  <si>
    <t>Дезинфицирующее средство   
КТРУ 20.20.14.000-00000005      
Алсофт С 1 л. или эквивалент</t>
  </si>
  <si>
    <t xml:space="preserve">Дезинфицирующее средство 
КТРУ 20.20.14.000-00000005 
Алпет Р 1 л или эквивалент  </t>
  </si>
  <si>
    <t>Исходя из имеющегося у Заказчика объёма финансового обеспечения для осуществления закупки НМЦД устанавливается в размере 1078500 руб. (один миллион семьдесят восемь тысяч пятьсот рублей 00 копеек)</t>
  </si>
  <si>
    <t>вх. № 2222-05/23 от 30.05.2023</t>
  </si>
  <si>
    <t>вх. № 2224-05/23 от 30.05.2023</t>
  </si>
  <si>
    <t>вх. № 2225-05/23 от 30.05.2023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</si>
</sst>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topLeftCell="A22" zoomScale="85" zoomScaleNormal="85" zoomScalePageLayoutView="70" workbookViewId="0">
      <selection activeCell="A37" sqref="A37:M37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11.710937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9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20" t="s">
        <v>21</v>
      </c>
    </row>
    <row r="2" spans="2:13" ht="14.45" customHeight="1" x14ac:dyDescent="0.25">
      <c r="M2" s="20" t="s">
        <v>22</v>
      </c>
    </row>
    <row r="3" spans="2:13" x14ac:dyDescent="0.25">
      <c r="G3" s="35" t="s">
        <v>29</v>
      </c>
      <c r="H3" s="35"/>
      <c r="I3" s="35"/>
      <c r="J3" s="35"/>
      <c r="K3" s="35"/>
      <c r="L3" s="35"/>
      <c r="M3" s="35"/>
    </row>
    <row r="4" spans="2:13" x14ac:dyDescent="0.25">
      <c r="G4" s="12"/>
      <c r="H4" s="12"/>
      <c r="I4" s="8"/>
      <c r="J4" s="8"/>
      <c r="K4" s="8"/>
      <c r="L4" s="8"/>
      <c r="M4" s="21" t="s">
        <v>24</v>
      </c>
    </row>
    <row r="5" spans="2:13" x14ac:dyDescent="0.25">
      <c r="G5" s="12"/>
      <c r="H5" s="12"/>
      <c r="I5" s="8"/>
      <c r="J5" s="8"/>
      <c r="K5" s="8"/>
      <c r="L5" s="8"/>
      <c r="M5" s="21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21" t="s">
        <v>28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7" t="s">
        <v>17</v>
      </c>
      <c r="K12" s="37"/>
      <c r="M12" s="1" t="s">
        <v>15</v>
      </c>
    </row>
    <row r="14" spans="2:13" x14ac:dyDescent="0.25">
      <c r="B14" s="37" t="s">
        <v>16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2:13" hidden="1" x14ac:dyDescent="0.25"/>
    <row r="17" spans="1:15" ht="54.6" customHeight="1" x14ac:dyDescent="0.25">
      <c r="A17" s="41" t="s">
        <v>11</v>
      </c>
      <c r="B17" s="42"/>
      <c r="C17" s="43"/>
      <c r="D17" s="42"/>
      <c r="E17" s="46" t="s">
        <v>45</v>
      </c>
      <c r="F17" s="46" t="s">
        <v>46</v>
      </c>
      <c r="G17" s="46" t="s">
        <v>47</v>
      </c>
      <c r="H17" s="15"/>
      <c r="I17" s="17"/>
      <c r="J17" s="17"/>
      <c r="K17" s="17"/>
      <c r="L17" s="17"/>
      <c r="M17" s="15"/>
    </row>
    <row r="18" spans="1:15" ht="30" customHeight="1" x14ac:dyDescent="0.25">
      <c r="A18" s="33" t="s">
        <v>0</v>
      </c>
      <c r="B18" s="33" t="s">
        <v>1</v>
      </c>
      <c r="C18" s="33" t="s">
        <v>2</v>
      </c>
      <c r="D18" s="33"/>
      <c r="E18" s="15" t="s">
        <v>25</v>
      </c>
      <c r="F18" s="15" t="s">
        <v>26</v>
      </c>
      <c r="G18" s="15" t="s">
        <v>27</v>
      </c>
      <c r="H18" s="44" t="s">
        <v>12</v>
      </c>
      <c r="I18" s="33" t="s">
        <v>8</v>
      </c>
      <c r="J18" s="33" t="s">
        <v>9</v>
      </c>
      <c r="K18" s="33" t="s">
        <v>10</v>
      </c>
      <c r="L18" s="33" t="s">
        <v>6</v>
      </c>
      <c r="M18" s="40" t="s">
        <v>7</v>
      </c>
    </row>
    <row r="19" spans="1:15" x14ac:dyDescent="0.25">
      <c r="A19" s="34"/>
      <c r="B19" s="34"/>
      <c r="C19" s="18" t="s">
        <v>3</v>
      </c>
      <c r="D19" s="18" t="s">
        <v>4</v>
      </c>
      <c r="E19" s="16" t="s">
        <v>5</v>
      </c>
      <c r="F19" s="15" t="s">
        <v>5</v>
      </c>
      <c r="G19" s="15" t="s">
        <v>5</v>
      </c>
      <c r="H19" s="45"/>
      <c r="I19" s="33"/>
      <c r="J19" s="33"/>
      <c r="K19" s="33"/>
      <c r="L19" s="33"/>
      <c r="M19" s="40"/>
    </row>
    <row r="20" spans="1:15" s="28" customFormat="1" ht="45" x14ac:dyDescent="0.25">
      <c r="A20" s="4">
        <v>1</v>
      </c>
      <c r="B20" s="26" t="s">
        <v>33</v>
      </c>
      <c r="C20" s="31" t="s">
        <v>30</v>
      </c>
      <c r="D20" s="32">
        <v>700</v>
      </c>
      <c r="E20" s="9">
        <v>265.64999999999998</v>
      </c>
      <c r="F20" s="5">
        <v>253</v>
      </c>
      <c r="G20" s="29">
        <v>260.58999999999997</v>
      </c>
      <c r="H20" s="29">
        <f t="shared" ref="H20" si="0">AVERAGE(E20:G20)</f>
        <v>259.74666666666667</v>
      </c>
      <c r="I20" s="30">
        <f t="shared" ref="I20" si="1" xml:space="preserve"> COUNT(E20:G20)</f>
        <v>3</v>
      </c>
      <c r="J20" s="30">
        <f t="shared" ref="J20" si="2">STDEV(E20:G20)</f>
        <v>6.3670270404116538</v>
      </c>
      <c r="K20" s="30">
        <f t="shared" ref="K20" si="3">J20/H20*100</f>
        <v>2.4512449465164723</v>
      </c>
      <c r="L20" s="30" t="str">
        <f t="shared" ref="L20" si="4">IF(K20&lt;33,"ОДНОРОДНЫЕ","НЕОДНОРОДНЫЕ")</f>
        <v>ОДНОРОДНЫЕ</v>
      </c>
      <c r="M20" s="29">
        <f t="shared" ref="M20" si="5">D20*H20</f>
        <v>181822.66666666666</v>
      </c>
    </row>
    <row r="21" spans="1:15" s="28" customFormat="1" ht="45" x14ac:dyDescent="0.25">
      <c r="A21" s="4">
        <v>2</v>
      </c>
      <c r="B21" s="26" t="s">
        <v>32</v>
      </c>
      <c r="C21" s="31" t="s">
        <v>30</v>
      </c>
      <c r="D21" s="32">
        <v>150</v>
      </c>
      <c r="E21" s="9">
        <v>400.05</v>
      </c>
      <c r="F21" s="5">
        <v>381</v>
      </c>
      <c r="G21" s="29">
        <v>392.43</v>
      </c>
      <c r="H21" s="29">
        <f t="shared" ref="H21:H29" si="6">AVERAGE(E21:G21)</f>
        <v>391.16</v>
      </c>
      <c r="I21" s="30">
        <f t="shared" ref="I21:I29" si="7" xml:space="preserve"> COUNT(E21:G21)</f>
        <v>3</v>
      </c>
      <c r="J21" s="30">
        <f t="shared" ref="J21:J29" si="8">STDEV(E21:G21)</f>
        <v>9.588289732793859</v>
      </c>
      <c r="K21" s="30">
        <f t="shared" ref="K21:K29" si="9">J21/H21*100</f>
        <v>2.4512449465164785</v>
      </c>
      <c r="L21" s="30" t="str">
        <f t="shared" ref="L21:L29" si="10">IF(K21&lt;33,"ОДНОРОДНЫЕ","НЕОДНОРОДНЫЕ")</f>
        <v>ОДНОРОДНЫЕ</v>
      </c>
      <c r="M21" s="29">
        <f t="shared" ref="M21:M29" si="11">D21*H21</f>
        <v>58674.000000000007</v>
      </c>
    </row>
    <row r="22" spans="1:15" s="28" customFormat="1" ht="60" x14ac:dyDescent="0.25">
      <c r="A22" s="4">
        <v>3</v>
      </c>
      <c r="B22" s="26" t="s">
        <v>34</v>
      </c>
      <c r="C22" s="31" t="s">
        <v>30</v>
      </c>
      <c r="D22" s="32">
        <v>50</v>
      </c>
      <c r="E22" s="9">
        <v>658.35</v>
      </c>
      <c r="F22" s="5">
        <v>627</v>
      </c>
      <c r="G22" s="29">
        <v>645.80999999999995</v>
      </c>
      <c r="H22" s="29">
        <f t="shared" si="6"/>
        <v>643.71999999999991</v>
      </c>
      <c r="I22" s="30">
        <f t="shared" si="7"/>
        <v>3</v>
      </c>
      <c r="J22" s="30">
        <f t="shared" si="8"/>
        <v>15.779153969715873</v>
      </c>
      <c r="K22" s="30">
        <f t="shared" si="9"/>
        <v>2.4512449465164785</v>
      </c>
      <c r="L22" s="30" t="str">
        <f t="shared" si="10"/>
        <v>ОДНОРОДНЫЕ</v>
      </c>
      <c r="M22" s="29">
        <f t="shared" si="11"/>
        <v>32185.999999999996</v>
      </c>
    </row>
    <row r="23" spans="1:15" s="28" customFormat="1" ht="45" x14ac:dyDescent="0.25">
      <c r="A23" s="4">
        <v>4</v>
      </c>
      <c r="B23" s="26" t="s">
        <v>35</v>
      </c>
      <c r="C23" s="31" t="s">
        <v>31</v>
      </c>
      <c r="D23" s="32">
        <v>50</v>
      </c>
      <c r="E23" s="9">
        <v>389.55</v>
      </c>
      <c r="F23" s="5">
        <v>371</v>
      </c>
      <c r="G23" s="29">
        <v>382.13</v>
      </c>
      <c r="H23" s="29">
        <f t="shared" si="6"/>
        <v>380.89333333333326</v>
      </c>
      <c r="I23" s="30">
        <f t="shared" si="7"/>
        <v>3</v>
      </c>
      <c r="J23" s="30">
        <f t="shared" si="8"/>
        <v>9.3366285849514981</v>
      </c>
      <c r="K23" s="30">
        <f t="shared" si="9"/>
        <v>2.4512449465164785</v>
      </c>
      <c r="L23" s="30" t="str">
        <f t="shared" si="10"/>
        <v>ОДНОРОДНЫЕ</v>
      </c>
      <c r="M23" s="29">
        <f t="shared" si="11"/>
        <v>19044.666666666664</v>
      </c>
    </row>
    <row r="24" spans="1:15" s="28" customFormat="1" ht="45" x14ac:dyDescent="0.25">
      <c r="A24" s="4">
        <v>5</v>
      </c>
      <c r="B24" s="26" t="s">
        <v>36</v>
      </c>
      <c r="C24" s="31" t="s">
        <v>31</v>
      </c>
      <c r="D24" s="32">
        <v>50</v>
      </c>
      <c r="E24" s="9">
        <v>1198.05</v>
      </c>
      <c r="F24" s="5">
        <v>1141</v>
      </c>
      <c r="G24" s="29">
        <v>1175.23</v>
      </c>
      <c r="H24" s="29">
        <f t="shared" si="6"/>
        <v>1171.4266666666667</v>
      </c>
      <c r="I24" s="30">
        <f t="shared" si="7"/>
        <v>3</v>
      </c>
      <c r="J24" s="30">
        <f t="shared" si="8"/>
        <v>28.714536968813064</v>
      </c>
      <c r="K24" s="30">
        <f t="shared" si="9"/>
        <v>2.4512449465164754</v>
      </c>
      <c r="L24" s="30" t="str">
        <f t="shared" si="10"/>
        <v>ОДНОРОДНЫЕ</v>
      </c>
      <c r="M24" s="29">
        <f t="shared" si="11"/>
        <v>58571.333333333336</v>
      </c>
    </row>
    <row r="25" spans="1:15" s="28" customFormat="1" ht="45" x14ac:dyDescent="0.25">
      <c r="A25" s="4">
        <v>6</v>
      </c>
      <c r="B25" s="27" t="s">
        <v>37</v>
      </c>
      <c r="C25" s="31" t="s">
        <v>30</v>
      </c>
      <c r="D25" s="32">
        <v>1000</v>
      </c>
      <c r="E25" s="9">
        <v>392.7</v>
      </c>
      <c r="F25" s="5">
        <v>374</v>
      </c>
      <c r="G25" s="29">
        <v>385.22</v>
      </c>
      <c r="H25" s="29">
        <f t="shared" si="6"/>
        <v>383.97333333333336</v>
      </c>
      <c r="I25" s="30">
        <f t="shared" si="7"/>
        <v>3</v>
      </c>
      <c r="J25" s="30">
        <f t="shared" si="8"/>
        <v>9.4121269293041987</v>
      </c>
      <c r="K25" s="30">
        <f t="shared" si="9"/>
        <v>2.4512449465164763</v>
      </c>
      <c r="L25" s="30" t="str">
        <f t="shared" si="10"/>
        <v>ОДНОРОДНЫЕ</v>
      </c>
      <c r="M25" s="29">
        <f t="shared" si="11"/>
        <v>383973.33333333337</v>
      </c>
    </row>
    <row r="26" spans="1:15" s="28" customFormat="1" ht="45" x14ac:dyDescent="0.25">
      <c r="A26" s="4">
        <v>7</v>
      </c>
      <c r="B26" s="27" t="s">
        <v>38</v>
      </c>
      <c r="C26" s="31" t="s">
        <v>30</v>
      </c>
      <c r="D26" s="32">
        <v>100</v>
      </c>
      <c r="E26" s="9">
        <v>208.95</v>
      </c>
      <c r="F26" s="5">
        <v>199</v>
      </c>
      <c r="G26" s="29">
        <v>204.97</v>
      </c>
      <c r="H26" s="29">
        <f t="shared" si="6"/>
        <v>204.30666666666664</v>
      </c>
      <c r="I26" s="30">
        <f t="shared" si="7"/>
        <v>3</v>
      </c>
      <c r="J26" s="30">
        <f t="shared" si="8"/>
        <v>5.008056842062925</v>
      </c>
      <c r="K26" s="30">
        <f t="shared" si="9"/>
        <v>2.4512449465164745</v>
      </c>
      <c r="L26" s="30" t="str">
        <f t="shared" si="10"/>
        <v>ОДНОРОДНЫЕ</v>
      </c>
      <c r="M26" s="29">
        <f t="shared" si="11"/>
        <v>20430.666666666664</v>
      </c>
    </row>
    <row r="27" spans="1:15" s="28" customFormat="1" ht="45" x14ac:dyDescent="0.25">
      <c r="A27" s="4">
        <v>8</v>
      </c>
      <c r="B27" s="27" t="s">
        <v>39</v>
      </c>
      <c r="C27" s="31" t="s">
        <v>30</v>
      </c>
      <c r="D27" s="32">
        <v>300</v>
      </c>
      <c r="E27" s="9">
        <v>611.1</v>
      </c>
      <c r="F27" s="5">
        <v>582</v>
      </c>
      <c r="G27" s="29">
        <v>599.46</v>
      </c>
      <c r="H27" s="29">
        <f t="shared" si="6"/>
        <v>597.52</v>
      </c>
      <c r="I27" s="30">
        <f t="shared" si="7"/>
        <v>3</v>
      </c>
      <c r="J27" s="30">
        <f t="shared" si="8"/>
        <v>14.646678804425267</v>
      </c>
      <c r="K27" s="30">
        <f t="shared" si="9"/>
        <v>2.4512449465164794</v>
      </c>
      <c r="L27" s="30" t="str">
        <f t="shared" si="10"/>
        <v>ОДНОРОДНЫЕ</v>
      </c>
      <c r="M27" s="29">
        <f t="shared" si="11"/>
        <v>179256</v>
      </c>
    </row>
    <row r="28" spans="1:15" s="28" customFormat="1" ht="60" x14ac:dyDescent="0.25">
      <c r="A28" s="4">
        <v>9</v>
      </c>
      <c r="B28" s="27" t="s">
        <v>40</v>
      </c>
      <c r="C28" s="31" t="s">
        <v>30</v>
      </c>
      <c r="D28" s="32">
        <v>50</v>
      </c>
      <c r="E28" s="9">
        <v>904.05</v>
      </c>
      <c r="F28" s="5">
        <v>861</v>
      </c>
      <c r="G28" s="29">
        <v>886.83</v>
      </c>
      <c r="H28" s="29">
        <f t="shared" si="6"/>
        <v>883.96</v>
      </c>
      <c r="I28" s="30">
        <f t="shared" si="7"/>
        <v>3</v>
      </c>
      <c r="J28" s="30">
        <f t="shared" si="8"/>
        <v>21.668024829227033</v>
      </c>
      <c r="K28" s="30">
        <f t="shared" si="9"/>
        <v>2.451244946516475</v>
      </c>
      <c r="L28" s="30" t="str">
        <f t="shared" si="10"/>
        <v>ОДНОРОДНЫЕ</v>
      </c>
      <c r="M28" s="29">
        <f t="shared" si="11"/>
        <v>44198</v>
      </c>
    </row>
    <row r="29" spans="1:15" s="28" customFormat="1" ht="45" x14ac:dyDescent="0.25">
      <c r="A29" s="4">
        <v>10</v>
      </c>
      <c r="B29" s="27" t="s">
        <v>41</v>
      </c>
      <c r="C29" s="31" t="s">
        <v>30</v>
      </c>
      <c r="D29" s="32">
        <v>50</v>
      </c>
      <c r="E29" s="9">
        <v>574.35</v>
      </c>
      <c r="F29" s="5">
        <v>547</v>
      </c>
      <c r="G29" s="29">
        <v>563.41</v>
      </c>
      <c r="H29" s="29">
        <f t="shared" si="6"/>
        <v>561.58666666666659</v>
      </c>
      <c r="I29" s="30">
        <f t="shared" si="7"/>
        <v>3</v>
      </c>
      <c r="J29" s="30">
        <f t="shared" si="8"/>
        <v>13.765864786977009</v>
      </c>
      <c r="K29" s="30">
        <f t="shared" si="9"/>
        <v>2.451244946516479</v>
      </c>
      <c r="L29" s="30" t="str">
        <f t="shared" si="10"/>
        <v>ОДНОРОДНЫЕ</v>
      </c>
      <c r="M29" s="29">
        <f t="shared" si="11"/>
        <v>28079.333333333328</v>
      </c>
    </row>
    <row r="30" spans="1:15" s="23" customFormat="1" ht="45" x14ac:dyDescent="0.25">
      <c r="A30" s="4">
        <v>11</v>
      </c>
      <c r="B30" s="27" t="s">
        <v>42</v>
      </c>
      <c r="C30" s="31" t="s">
        <v>30</v>
      </c>
      <c r="D30" s="32">
        <v>50</v>
      </c>
      <c r="E30" s="9">
        <v>1536.15</v>
      </c>
      <c r="F30" s="5">
        <v>1463</v>
      </c>
      <c r="G30" s="24">
        <v>1506.89</v>
      </c>
      <c r="H30" s="24">
        <f t="shared" ref="H30:H31" si="12">AVERAGE(E30:G30)</f>
        <v>1502.0133333333333</v>
      </c>
      <c r="I30" s="25">
        <f t="shared" ref="I30:I31" si="13" xml:space="preserve"> COUNT(E30:G30)</f>
        <v>3</v>
      </c>
      <c r="J30" s="25">
        <f t="shared" ref="J30:J31" si="14">STDEV(E30:G30)</f>
        <v>36.818025929337068</v>
      </c>
      <c r="K30" s="25">
        <f t="shared" ref="K30:K31" si="15">J30/H30*100</f>
        <v>2.4512449465164803</v>
      </c>
      <c r="L30" s="25" t="str">
        <f t="shared" ref="L30:L31" si="16">IF(K30&lt;33,"ОДНОРОДНЫЕ","НЕОДНОРОДНЫЕ")</f>
        <v>ОДНОРОДНЫЕ</v>
      </c>
      <c r="M30" s="24">
        <f t="shared" ref="M30:M31" si="17">D30*H30</f>
        <v>75100.666666666672</v>
      </c>
      <c r="O30" s="28"/>
    </row>
    <row r="31" spans="1:15" s="23" customFormat="1" ht="45" x14ac:dyDescent="0.25">
      <c r="A31" s="4">
        <v>12</v>
      </c>
      <c r="B31" s="27" t="s">
        <v>43</v>
      </c>
      <c r="C31" s="31" t="s">
        <v>30</v>
      </c>
      <c r="D31" s="32">
        <v>50</v>
      </c>
      <c r="E31" s="9">
        <v>530.25</v>
      </c>
      <c r="F31" s="5">
        <v>505</v>
      </c>
      <c r="G31" s="24">
        <v>520.15</v>
      </c>
      <c r="H31" s="24">
        <f t="shared" si="12"/>
        <v>518.4666666666667</v>
      </c>
      <c r="I31" s="25">
        <f t="shared" si="13"/>
        <v>3</v>
      </c>
      <c r="J31" s="25">
        <f t="shared" si="14"/>
        <v>12.708887966039093</v>
      </c>
      <c r="K31" s="25">
        <f t="shared" si="15"/>
        <v>2.4512449465164767</v>
      </c>
      <c r="L31" s="25" t="str">
        <f t="shared" si="16"/>
        <v>ОДНОРОДНЫЕ</v>
      </c>
      <c r="M31" s="24">
        <f t="shared" si="17"/>
        <v>25923.333333333336</v>
      </c>
      <c r="O31" s="28"/>
    </row>
    <row r="32" spans="1:15" x14ac:dyDescent="0.25">
      <c r="A32" s="4"/>
      <c r="B32" s="11"/>
      <c r="C32" s="10"/>
      <c r="D32" s="6"/>
      <c r="E32" s="22">
        <f>SUMPRODUCT($D$20:$D$31,E20:E31)</f>
        <v>1132425</v>
      </c>
      <c r="F32" s="29">
        <f>SUMPRODUCT($D$20:$D$31,F20:F31)</f>
        <v>1078500</v>
      </c>
      <c r="G32" s="29">
        <f>SUMPRODUCT($D$20:$D$31,G20:G31)</f>
        <v>1110855</v>
      </c>
      <c r="H32" s="15"/>
      <c r="I32" s="17"/>
      <c r="J32" s="17"/>
      <c r="K32" s="17"/>
      <c r="L32" s="17"/>
      <c r="M32" s="3">
        <f>SUM(M20:M31)</f>
        <v>1107260</v>
      </c>
    </row>
    <row r="34" spans="1:15" x14ac:dyDescent="0.25">
      <c r="A34" s="38" t="s">
        <v>20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</row>
    <row r="35" spans="1:15" x14ac:dyDescent="0.25">
      <c r="A35" s="39" t="s">
        <v>19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5" ht="15" customHeight="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</row>
    <row r="37" spans="1:15" s="8" customFormat="1" x14ac:dyDescent="0.25">
      <c r="A37" s="47" t="s">
        <v>44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7"/>
      <c r="O37" s="7"/>
    </row>
    <row r="39" spans="1:15" x14ac:dyDescent="0.25">
      <c r="J39" s="19"/>
    </row>
    <row r="43" spans="1:15" x14ac:dyDescent="0.25">
      <c r="L43" s="19"/>
    </row>
  </sheetData>
  <mergeCells count="18">
    <mergeCell ref="A37:M37"/>
    <mergeCell ref="A36:M36"/>
    <mergeCell ref="J12:K12"/>
    <mergeCell ref="B14:L14"/>
    <mergeCell ref="A34:M34"/>
    <mergeCell ref="A35:M35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G3:M3"/>
    <mergeCell ref="B18:B19"/>
    <mergeCell ref="C18:D18"/>
  </mergeCells>
  <conditionalFormatting sqref="L20:L32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32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2023-05-30T04:58:05Z</dcterms:modified>
</cp:coreProperties>
</file>