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19" i="1" l="1"/>
  <c r="L19" i="1"/>
  <c r="J19" i="1"/>
  <c r="C16" i="1"/>
  <c r="I22" i="1"/>
  <c r="H22" i="1" l="1"/>
  <c r="D22" i="1"/>
  <c r="F22" i="1"/>
  <c r="G22" i="1"/>
  <c r="E22" i="1"/>
  <c r="O19" i="1"/>
  <c r="K19" i="1"/>
  <c r="J20" i="1"/>
  <c r="O20" i="1" s="1"/>
  <c r="K20" i="1"/>
  <c r="L20" i="1"/>
  <c r="M20" i="1" l="1"/>
  <c r="N20" i="1" s="1"/>
  <c r="N19" i="1"/>
  <c r="L21" i="1"/>
  <c r="K21" i="1"/>
  <c r="J21" i="1"/>
  <c r="O21" i="1" s="1"/>
  <c r="L23" i="1"/>
  <c r="J23" i="1"/>
  <c r="O23" i="1" s="1"/>
  <c r="K23" i="1"/>
  <c r="M23" i="1" l="1"/>
  <c r="N23" i="1" s="1"/>
  <c r="M21" i="1"/>
  <c r="N21" i="1" s="1"/>
</calcChain>
</file>

<file path=xl/sharedStrings.xml><?xml version="1.0" encoding="utf-8"?>
<sst xmlns="http://schemas.openxmlformats.org/spreadsheetml/2006/main" count="48" uniqueCount="42">
  <si>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</si>
  <si>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</si>
  <si>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</si>
  <si>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</si>
  <si>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</si>
  <si>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</si>
  <si>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</si>
  <si>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</si>
  <si>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</si>
  <si>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</si>
  <si>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</si>
  <si>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</si>
  <si>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</si>
  <si>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</si>
  <si>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</si>
  <si>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</si>
  <si>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</si>
  <si>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</si>
  <si>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</si>
  <si>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</si>
  <si>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</si>
  <si>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</si>
  <si>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</si>
  <si>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</si>
  <si>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Источник № 1</t>
  </si>
  <si>
    <t>Источник № 2</t>
  </si>
  <si>
    <t>Источник № 3</t>
  </si>
  <si>
    <t>Обучение по общим вопросам охраны труда и функционирования системы управления охраны труда А</t>
  </si>
  <si>
    <t>Обучение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 Б</t>
  </si>
  <si>
    <t>Обучение по использованию (применению) средств индивидуальной защиты</t>
  </si>
  <si>
    <t>Чел.</t>
  </si>
  <si>
    <t xml:space="preserve">на оказание услуг по обучению и аттестации по программам дополнительного и профессионального образования </t>
  </si>
  <si>
    <t>путем запроса котировок в электронной форме</t>
  </si>
  <si>
    <t>№ 133-23</t>
  </si>
  <si>
    <t>Источник № 4</t>
  </si>
  <si>
    <t>Источник № 5</t>
  </si>
  <si>
    <t>Начальная (максимальная) цена договора устанавливается в размере 87920 руб. (восемьдесят семь тысяч девятьсот двадцать рублей 00 копеек)</t>
  </si>
  <si>
    <t>Вх. 2388-06/23 от 09.06.2023</t>
  </si>
  <si>
    <t>Вх. 2389-06/23 от 09.06.2023</t>
  </si>
  <si>
    <t>Вх. 2392-06/23 от 09.06.2023</t>
  </si>
  <si>
    <t>Вх. 2391-06/23 от 09.06.2023</t>
  </si>
  <si>
    <t>Вх. 2390-06/23 от 09.06.2023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</si>
</sst>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85" zoomScalePageLayoutView="70" workbookViewId="0">
      <selection activeCell="E16" sqref="E16:I16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8" width="14.7109375" style="3" customWidth="1"/>
    <col min="9" max="9" width="14.42578125" style="3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28515625" style="2" bestFit="1" customWidth="1"/>
    <col min="15" max="15" width="13.42578125" style="3" customWidth="1"/>
    <col min="16" max="16384" width="9.140625" style="1"/>
  </cols>
  <sheetData>
    <row r="1" spans="1:15" x14ac:dyDescent="0.25">
      <c r="O1" s="12" t="s">
        <v>22</v>
      </c>
    </row>
    <row r="2" spans="1:15" ht="14.45" customHeight="1" x14ac:dyDescent="0.25">
      <c r="O2" s="12" t="s">
        <v>23</v>
      </c>
    </row>
    <row r="3" spans="1:15" ht="14.45" customHeight="1" x14ac:dyDescent="0.25">
      <c r="O3" s="12" t="s">
        <v>31</v>
      </c>
    </row>
    <row r="4" spans="1:15" ht="14.45" customHeight="1" x14ac:dyDescent="0.25">
      <c r="O4" s="12" t="s">
        <v>32</v>
      </c>
    </row>
    <row r="5" spans="1:15" ht="14.45" customHeight="1" x14ac:dyDescent="0.25">
      <c r="O5" s="12"/>
    </row>
    <row r="6" spans="1:15" ht="14.45" customHeight="1" x14ac:dyDescent="0.25">
      <c r="O6" s="12" t="s">
        <v>33</v>
      </c>
    </row>
    <row r="7" spans="1:15" x14ac:dyDescent="0.25">
      <c r="O7" s="13" t="s">
        <v>13</v>
      </c>
    </row>
    <row r="8" spans="1:15" x14ac:dyDescent="0.25">
      <c r="O8" s="14" t="s">
        <v>18</v>
      </c>
    </row>
    <row r="9" spans="1:15" x14ac:dyDescent="0.25">
      <c r="O9" s="14" t="s">
        <v>14</v>
      </c>
    </row>
    <row r="11" spans="1:15" ht="28.9" customHeight="1" x14ac:dyDescent="0.25">
      <c r="L11" s="28" t="s">
        <v>17</v>
      </c>
      <c r="M11" s="28"/>
      <c r="O11" s="3" t="s">
        <v>15</v>
      </c>
    </row>
    <row r="13" spans="1:15" x14ac:dyDescent="0.25">
      <c r="B13" s="28" t="s">
        <v>16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5" hidden="1" x14ac:dyDescent="0.25"/>
    <row r="16" spans="1:15" s="2" customFormat="1" ht="45.6" customHeight="1" x14ac:dyDescent="0.25">
      <c r="A16" s="31" t="s">
        <v>11</v>
      </c>
      <c r="B16" s="32"/>
      <c r="C16" s="33">
        <f>SUM(O19:O21)</f>
        <v>87920</v>
      </c>
      <c r="D16" s="32"/>
      <c r="E16" s="24" t="s">
        <v>37</v>
      </c>
      <c r="F16" s="24" t="s">
        <v>41</v>
      </c>
      <c r="G16" s="24" t="s">
        <v>38</v>
      </c>
      <c r="H16" s="24" t="s">
        <v>40</v>
      </c>
      <c r="I16" s="24" t="s">
        <v>39</v>
      </c>
      <c r="J16" s="4"/>
      <c r="K16" s="5"/>
      <c r="L16" s="5"/>
      <c r="M16" s="5"/>
      <c r="N16" s="5"/>
      <c r="O16" s="4"/>
    </row>
    <row r="17" spans="1:15" s="2" customFormat="1" ht="30" customHeight="1" x14ac:dyDescent="0.25">
      <c r="A17" s="25" t="s">
        <v>0</v>
      </c>
      <c r="B17" s="25" t="s">
        <v>1</v>
      </c>
      <c r="C17" s="25" t="s">
        <v>2</v>
      </c>
      <c r="D17" s="25"/>
      <c r="E17" s="4" t="s">
        <v>24</v>
      </c>
      <c r="F17" s="4" t="s">
        <v>25</v>
      </c>
      <c r="G17" s="4" t="s">
        <v>26</v>
      </c>
      <c r="H17" s="4" t="s">
        <v>34</v>
      </c>
      <c r="I17" s="4" t="s">
        <v>35</v>
      </c>
      <c r="J17" s="34" t="s">
        <v>12</v>
      </c>
      <c r="K17" s="25" t="s">
        <v>8</v>
      </c>
      <c r="L17" s="25" t="s">
        <v>9</v>
      </c>
      <c r="M17" s="25" t="s">
        <v>10</v>
      </c>
      <c r="N17" s="25" t="s">
        <v>6</v>
      </c>
      <c r="O17" s="30" t="s">
        <v>7</v>
      </c>
    </row>
    <row r="18" spans="1:15" s="2" customFormat="1" ht="30" x14ac:dyDescent="0.25">
      <c r="A18" s="25"/>
      <c r="B18" s="26"/>
      <c r="C18" s="7" t="s">
        <v>3</v>
      </c>
      <c r="D18" s="7" t="s">
        <v>4</v>
      </c>
      <c r="E18" s="4" t="s">
        <v>5</v>
      </c>
      <c r="F18" s="4" t="s">
        <v>5</v>
      </c>
      <c r="G18" s="4" t="s">
        <v>5</v>
      </c>
      <c r="H18" s="4" t="s">
        <v>5</v>
      </c>
      <c r="I18" s="4" t="s">
        <v>5</v>
      </c>
      <c r="J18" s="35"/>
      <c r="K18" s="25"/>
      <c r="L18" s="25"/>
      <c r="M18" s="25"/>
      <c r="N18" s="25"/>
      <c r="O18" s="30"/>
    </row>
    <row r="19" spans="1:15" s="19" customFormat="1" ht="60" x14ac:dyDescent="0.25">
      <c r="A19" s="21">
        <v>1</v>
      </c>
      <c r="B19" s="23" t="s">
        <v>27</v>
      </c>
      <c r="C19" s="8" t="s">
        <v>30</v>
      </c>
      <c r="D19" s="8">
        <v>31</v>
      </c>
      <c r="E19" s="9">
        <v>1000</v>
      </c>
      <c r="F19" s="20">
        <v>2000</v>
      </c>
      <c r="G19" s="20">
        <v>1500</v>
      </c>
      <c r="H19" s="20">
        <v>1000</v>
      </c>
      <c r="I19" s="20">
        <v>1500</v>
      </c>
      <c r="J19" s="20">
        <f>AVERAGE(E19:I19)</f>
        <v>1400</v>
      </c>
      <c r="K19" s="18">
        <f t="shared" ref="K19:K20" si="0">COUNT(E19:I19)</f>
        <v>5</v>
      </c>
      <c r="L19" s="18">
        <f>STDEV(E19:I19)</f>
        <v>418.33001326703777</v>
      </c>
      <c r="M19" s="18">
        <f>L19/J19*100</f>
        <v>29.88071523335984</v>
      </c>
      <c r="N19" s="18" t="str">
        <f t="shared" ref="N19:N20" si="1">IF(M19&lt;33,"ОДНОРОДНЫЕ","НЕОДНОРОДНЫЕ")</f>
        <v>ОДНОРОДНЫЕ</v>
      </c>
      <c r="O19" s="20">
        <f t="shared" ref="O19:O20" si="2">D19*J19</f>
        <v>43400</v>
      </c>
    </row>
    <row r="20" spans="1:15" s="19" customFormat="1" ht="155.25" customHeight="1" x14ac:dyDescent="0.25">
      <c r="A20" s="21">
        <v>2</v>
      </c>
      <c r="B20" s="23" t="s">
        <v>28</v>
      </c>
      <c r="C20" s="8" t="s">
        <v>30</v>
      </c>
      <c r="D20" s="8">
        <v>26</v>
      </c>
      <c r="E20" s="9">
        <v>1000</v>
      </c>
      <c r="F20" s="20">
        <v>2000</v>
      </c>
      <c r="G20" s="20">
        <v>1500</v>
      </c>
      <c r="H20" s="20">
        <v>1800</v>
      </c>
      <c r="I20" s="20">
        <v>1500</v>
      </c>
      <c r="J20" s="20">
        <f t="shared" ref="J20" si="3">AVERAGE(E20:I20)</f>
        <v>1560</v>
      </c>
      <c r="K20" s="18">
        <f t="shared" si="0"/>
        <v>5</v>
      </c>
      <c r="L20" s="18">
        <f t="shared" ref="L20" si="4">STDEV(E20:I20)</f>
        <v>378.15340802378074</v>
      </c>
      <c r="M20" s="18">
        <f t="shared" ref="M20" si="5">L20/J20*100</f>
        <v>24.240603078447485</v>
      </c>
      <c r="N20" s="18" t="str">
        <f t="shared" si="1"/>
        <v>ОДНОРОДНЫЕ</v>
      </c>
      <c r="O20" s="20">
        <f t="shared" si="2"/>
        <v>40560</v>
      </c>
    </row>
    <row r="21" spans="1:15" s="2" customFormat="1" ht="45" x14ac:dyDescent="0.25">
      <c r="A21" s="21">
        <v>3</v>
      </c>
      <c r="B21" s="23" t="s">
        <v>29</v>
      </c>
      <c r="C21" s="8" t="s">
        <v>30</v>
      </c>
      <c r="D21" s="8">
        <v>3</v>
      </c>
      <c r="E21" s="9">
        <v>1000</v>
      </c>
      <c r="F21" s="6">
        <v>1500</v>
      </c>
      <c r="G21" s="6">
        <v>1500</v>
      </c>
      <c r="H21" s="4">
        <v>1800</v>
      </c>
      <c r="I21" s="4">
        <v>800</v>
      </c>
      <c r="J21" s="4">
        <f t="shared" ref="J21" si="6">AVERAGE(E21:I21)</f>
        <v>1320</v>
      </c>
      <c r="K21" s="5">
        <f t="shared" ref="K21" si="7">COUNT(E21:I21)</f>
        <v>5</v>
      </c>
      <c r="L21" s="5">
        <f t="shared" ref="L21" si="8">STDEV(E21:I21)</f>
        <v>408.65633483405099</v>
      </c>
      <c r="M21" s="5">
        <f t="shared" ref="M21" si="9">L21/J21*100</f>
        <v>30.958813245003864</v>
      </c>
      <c r="N21" s="5" t="str">
        <f t="shared" ref="N21" si="10">IF(M21&lt;33,"ОДНОРОДНЫЕ","НЕОДНОРОДНЫЕ")</f>
        <v>ОДНОРОДНЫЕ</v>
      </c>
      <c r="O21" s="4">
        <f>D21*J21</f>
        <v>3960</v>
      </c>
    </row>
    <row r="22" spans="1:15" s="2" customFormat="1" ht="21.6" customHeight="1" x14ac:dyDescent="0.25">
      <c r="A22" s="5"/>
      <c r="B22" s="10" t="s">
        <v>20</v>
      </c>
      <c r="C22" s="11"/>
      <c r="D22" s="11">
        <f>SUM(D19:D21)</f>
        <v>60</v>
      </c>
      <c r="E22" s="4">
        <f>SUMPRODUCT($D$19:$D$21,E19:E21)</f>
        <v>60000</v>
      </c>
      <c r="F22" s="20">
        <f t="shared" ref="F22:I22" si="11">SUMPRODUCT($D$19:$D$21,F19:F21)</f>
        <v>118500</v>
      </c>
      <c r="G22" s="20">
        <f t="shared" si="11"/>
        <v>90000</v>
      </c>
      <c r="H22" s="20">
        <f t="shared" si="11"/>
        <v>83200</v>
      </c>
      <c r="I22" s="22">
        <f t="shared" si="11"/>
        <v>87900</v>
      </c>
      <c r="J22" s="4"/>
      <c r="K22" s="5"/>
      <c r="L22" s="5"/>
      <c r="M22" s="5"/>
      <c r="N22" s="5"/>
      <c r="O22" s="17"/>
    </row>
    <row r="23" spans="1:15" s="2" customFormat="1" ht="9.6" hidden="1" customHeight="1" x14ac:dyDescent="0.25">
      <c r="A23" s="5"/>
      <c r="B23" s="15"/>
      <c r="C23" s="5"/>
      <c r="D23" s="16"/>
      <c r="E23" s="4"/>
      <c r="F23" s="4"/>
      <c r="G23" s="4"/>
      <c r="H23" s="4"/>
      <c r="I23" s="4"/>
      <c r="J23" s="4" t="e">
        <f>AVERAGE(E23:I23)</f>
        <v>#DIV/0!</v>
      </c>
      <c r="K23" s="5">
        <f>COUNT(E23:I23)</f>
        <v>0</v>
      </c>
      <c r="L23" s="5" t="e">
        <f>STDEV(E23:I23)</f>
        <v>#DIV/0!</v>
      </c>
      <c r="M23" s="5" t="e">
        <f>L23/J23*100</f>
        <v>#DIV/0!</v>
      </c>
      <c r="N23" s="5" t="e">
        <f>IF(M23&lt;33,"ОДНОРОДНЫЕ","НЕОДНОРОДНЫЕ")</f>
        <v>#DIV/0!</v>
      </c>
      <c r="O23" s="4" t="e">
        <f>D23*J23</f>
        <v>#DIV/0!</v>
      </c>
    </row>
    <row r="25" spans="1:15" x14ac:dyDescent="0.25">
      <c r="A25" s="29" t="s">
        <v>21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25">
      <c r="A26" s="29" t="s">
        <v>19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5" x14ac:dyDescent="0.25">
      <c r="A27" s="27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</sheetData>
  <mergeCells count="16">
    <mergeCell ref="B17:B18"/>
    <mergeCell ref="C17:D17"/>
    <mergeCell ref="A27:O27"/>
    <mergeCell ref="L11:M11"/>
    <mergeCell ref="B13:N13"/>
    <mergeCell ref="A25:O25"/>
    <mergeCell ref="A26:O26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3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3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2023-06-09T07:21:28Z</dcterms:modified>
</cp:coreProperties>
</file>