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E24" i="1"/>
  <c r="G24" i="1" l="1"/>
  <c r="F24" i="1"/>
  <c r="H20" i="1"/>
  <c r="M20" i="1" s="1"/>
  <c r="I20" i="1"/>
  <c r="J20" i="1"/>
  <c r="H21" i="1"/>
  <c r="M21" i="1" s="1"/>
  <c r="I21" i="1"/>
  <c r="J21" i="1"/>
  <c r="K21" i="1" s="1"/>
  <c r="L21" i="1" s="1"/>
  <c r="H22" i="1"/>
  <c r="M22" i="1" s="1"/>
  <c r="I22" i="1"/>
  <c r="J22" i="1"/>
  <c r="H23" i="1"/>
  <c r="M23" i="1" s="1"/>
  <c r="I23" i="1"/>
  <c r="J23" i="1"/>
  <c r="K22" i="1" l="1"/>
  <c r="L22" i="1" s="1"/>
  <c r="K23" i="1"/>
  <c r="L23" i="1" s="1"/>
  <c r="K20" i="1"/>
  <c r="L20" i="1" s="1"/>
  <c r="M24" i="1" l="1"/>
</calcChain>
</file>

<file path=xl/sharedStrings.xml><?xml version="1.0" encoding="utf-8"?>
<sst xmlns="http://schemas.openxmlformats.org/spreadsheetml/2006/main" count="44" uniqueCount="38">
  <si>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</si>
  <si>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</si>
  <si>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</si>
  <si>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</si>
  <si>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</si>
  <si>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</si>
  <si>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</si>
  <si>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</si>
  <si>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</si>
  <si>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</si>
  <si>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</si>
  <si>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</si>
  <si>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</si>
  <si>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</si>
  <si>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</si>
  <si>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</si>
  <si>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</si>
  <si>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</si>
  <si>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</si>
  <si>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</si>
  <si>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</si>
  <si>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</si>
  <si>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</si>
  <si>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</si>
  <si>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</si>
  <si>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</si>
  <si>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</si>
  <si>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</si>
  <si>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Гель для УЗИ Медиагель (или эквивалент)</t>
  </si>
  <si>
    <t>Гель для ЭКГ, ЭЭГ Униагель (или эквивалент)</t>
  </si>
  <si>
    <t xml:space="preserve">Униспрей или эквивалент (электродная контактная жидкость для электрофизиологических исследований) 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</si>
  <si>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</si>
  <si>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253330 руб. (двести пятьдесят три тысячи триста тридцать рублей 00 копеек)</t>
  </si>
  <si>
    <t>№ 180-23</t>
  </si>
  <si>
    <t>на поставку гелей для УЗИ и ЭКГ</t>
  </si>
  <si>
    <t>вх. № 2904-07/23 от 21.07.2023</t>
  </si>
  <si>
    <t>вх. № 2905-07/23 от 21.07.2023</t>
  </si>
  <si>
    <t>вх. № 2906-07/23 от 21.07.2023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</si>
</sst>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85" zoomScaleNormal="85" zoomScalePageLayoutView="70" workbookViewId="0">
      <selection activeCell="G21" sqref="G21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29" t="s">
        <v>34</v>
      </c>
      <c r="H3" s="29"/>
      <c r="I3" s="29"/>
      <c r="J3" s="29"/>
      <c r="K3" s="29"/>
      <c r="L3" s="29"/>
      <c r="M3" s="29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33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5" ht="54.6" customHeight="1" x14ac:dyDescent="0.25">
      <c r="A17" s="39" t="s">
        <v>11</v>
      </c>
      <c r="B17" s="40"/>
      <c r="C17" s="43">
        <f>F24</f>
        <v>253330</v>
      </c>
      <c r="D17" s="44"/>
      <c r="E17" s="45" t="s">
        <v>35</v>
      </c>
      <c r="F17" s="45" t="s">
        <v>36</v>
      </c>
      <c r="G17" s="45" t="s">
        <v>37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20" t="s">
        <v>25</v>
      </c>
      <c r="F18" s="20" t="s">
        <v>26</v>
      </c>
      <c r="G18" s="20" t="s">
        <v>27</v>
      </c>
      <c r="H18" s="41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5" x14ac:dyDescent="0.25">
      <c r="A19" s="31"/>
      <c r="B19" s="31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2"/>
      <c r="I19" s="30"/>
      <c r="J19" s="30"/>
      <c r="K19" s="30"/>
      <c r="L19" s="30"/>
      <c r="M19" s="38"/>
    </row>
    <row r="20" spans="1:15" s="23" customFormat="1" x14ac:dyDescent="0.25">
      <c r="A20" s="4">
        <v>1</v>
      </c>
      <c r="B20" s="26" t="s">
        <v>28</v>
      </c>
      <c r="C20" s="25" t="s">
        <v>31</v>
      </c>
      <c r="D20" s="28">
        <v>150</v>
      </c>
      <c r="E20" s="9">
        <v>1250</v>
      </c>
      <c r="F20" s="5">
        <v>1199</v>
      </c>
      <c r="G20" s="24">
        <v>1296</v>
      </c>
      <c r="H20" s="24">
        <f t="shared" ref="H20" si="0">AVERAGE(E20:G20)</f>
        <v>1248.3333333333333</v>
      </c>
      <c r="I20" s="22">
        <f t="shared" ref="I20" si="1" xml:space="preserve"> COUNT(E20:G20)</f>
        <v>3</v>
      </c>
      <c r="J20" s="22">
        <f t="shared" ref="J20" si="2">STDEV(E20:G20)</f>
        <v>48.521472909767823</v>
      </c>
      <c r="K20" s="22">
        <f t="shared" ref="K20" si="3">J20/H20*100</f>
        <v>3.8869003666035642</v>
      </c>
      <c r="L20" s="22" t="str">
        <f t="shared" ref="L20" si="4">IF(K20&lt;33,"ОДНОРОДНЫЕ","НЕОДНОРОДНЫЕ")</f>
        <v>ОДНОРОДНЫЕ</v>
      </c>
      <c r="M20" s="24">
        <f t="shared" ref="M20" si="5">D20*H20</f>
        <v>187250</v>
      </c>
      <c r="O20" s="14"/>
    </row>
    <row r="21" spans="1:15" s="23" customFormat="1" x14ac:dyDescent="0.25">
      <c r="A21" s="4">
        <v>2</v>
      </c>
      <c r="B21" s="26" t="s">
        <v>28</v>
      </c>
      <c r="C21" s="25" t="s">
        <v>31</v>
      </c>
      <c r="D21" s="28">
        <v>150</v>
      </c>
      <c r="E21" s="9">
        <v>145</v>
      </c>
      <c r="F21" s="5">
        <v>121</v>
      </c>
      <c r="G21" s="24">
        <v>155</v>
      </c>
      <c r="H21" s="24">
        <f t="shared" ref="H21:H23" si="6">AVERAGE(E21:G21)</f>
        <v>140.33333333333334</v>
      </c>
      <c r="I21" s="22">
        <f t="shared" ref="I21:I23" si="7" xml:space="preserve"> COUNT(E21:G21)</f>
        <v>3</v>
      </c>
      <c r="J21" s="22">
        <f t="shared" ref="J21:J23" si="8">STDEV(E21:G21)</f>
        <v>17.473789896108173</v>
      </c>
      <c r="K21" s="22">
        <f t="shared" ref="K21:K23" si="9">J21/H21*100</f>
        <v>12.45163175494644</v>
      </c>
      <c r="L21" s="22" t="str">
        <f t="shared" ref="L21:L23" si="10">IF(K21&lt;33,"ОДНОРОДНЫЕ","НЕОДНОРОДНЫЕ")</f>
        <v>ОДНОРОДНЫЕ</v>
      </c>
      <c r="M21" s="24">
        <f t="shared" ref="M21:M23" si="11">D21*H21</f>
        <v>21050</v>
      </c>
      <c r="O21" s="14"/>
    </row>
    <row r="22" spans="1:15" s="23" customFormat="1" ht="30" x14ac:dyDescent="0.25">
      <c r="A22" s="4">
        <v>3</v>
      </c>
      <c r="B22" s="26" t="s">
        <v>29</v>
      </c>
      <c r="C22" s="25" t="s">
        <v>31</v>
      </c>
      <c r="D22" s="28">
        <v>150</v>
      </c>
      <c r="E22" s="9">
        <v>150</v>
      </c>
      <c r="F22" s="5">
        <v>143</v>
      </c>
      <c r="G22" s="24">
        <v>155</v>
      </c>
      <c r="H22" s="24">
        <f t="shared" si="6"/>
        <v>149.33333333333334</v>
      </c>
      <c r="I22" s="22">
        <f t="shared" si="7"/>
        <v>3</v>
      </c>
      <c r="J22" s="22">
        <f t="shared" si="8"/>
        <v>6.0277137733417074</v>
      </c>
      <c r="K22" s="22">
        <f t="shared" si="9"/>
        <v>4.0364154732198934</v>
      </c>
      <c r="L22" s="22" t="str">
        <f t="shared" si="10"/>
        <v>ОДНОРОДНЫЕ</v>
      </c>
      <c r="M22" s="24">
        <f t="shared" si="11"/>
        <v>22400</v>
      </c>
      <c r="O22" s="14"/>
    </row>
    <row r="23" spans="1:15" s="23" customFormat="1" ht="45" x14ac:dyDescent="0.25">
      <c r="A23" s="4">
        <v>4</v>
      </c>
      <c r="B23" s="27" t="s">
        <v>30</v>
      </c>
      <c r="C23" s="25" t="s">
        <v>31</v>
      </c>
      <c r="D23" s="28">
        <v>220</v>
      </c>
      <c r="E23" s="9">
        <v>170</v>
      </c>
      <c r="F23" s="5">
        <v>154</v>
      </c>
      <c r="G23" s="24">
        <v>170</v>
      </c>
      <c r="H23" s="24">
        <f t="shared" si="6"/>
        <v>164.66666666666666</v>
      </c>
      <c r="I23" s="22">
        <f t="shared" si="7"/>
        <v>3</v>
      </c>
      <c r="J23" s="22">
        <f t="shared" si="8"/>
        <v>9.2376043070340117</v>
      </c>
      <c r="K23" s="22">
        <f t="shared" si="9"/>
        <v>5.6098811581178216</v>
      </c>
      <c r="L23" s="22" t="str">
        <f t="shared" si="10"/>
        <v>ОДНОРОДНЫЕ</v>
      </c>
      <c r="M23" s="24">
        <f t="shared" si="11"/>
        <v>36226.666666666664</v>
      </c>
      <c r="O23" s="14"/>
    </row>
    <row r="24" spans="1:15" x14ac:dyDescent="0.25">
      <c r="A24" s="4"/>
      <c r="B24" s="11"/>
      <c r="C24" s="10"/>
      <c r="D24" s="6"/>
      <c r="E24" s="20">
        <f>SUMPRODUCT($D$20:$D$23,E20:E23)</f>
        <v>269150</v>
      </c>
      <c r="F24" s="24">
        <f>SUMPRODUCT($D$20:$D$23,F20:F23)</f>
        <v>253330</v>
      </c>
      <c r="G24" s="24">
        <f>SUMPRODUCT($D$20:$D$23,G20:G23)</f>
        <v>278300</v>
      </c>
      <c r="H24" s="20"/>
      <c r="I24" s="17"/>
      <c r="J24" s="17"/>
      <c r="K24" s="17"/>
      <c r="L24" s="17"/>
      <c r="M24" s="3">
        <f>SUM(M20:M23)</f>
        <v>266926.66666666669</v>
      </c>
    </row>
    <row r="26" spans="1:15" x14ac:dyDescent="0.25">
      <c r="A26" s="36" t="s">
        <v>20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x14ac:dyDescent="0.25">
      <c r="A27" s="37" t="s">
        <v>19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5" ht="1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5" s="8" customFormat="1" ht="35.25" customHeight="1" x14ac:dyDescent="0.25">
      <c r="A29" s="32" t="s">
        <v>32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7"/>
      <c r="O29" s="7"/>
    </row>
    <row r="31" spans="1:15" x14ac:dyDescent="0.25">
      <c r="J31" s="14"/>
    </row>
    <row r="35" spans="12:12" x14ac:dyDescent="0.25">
      <c r="L35" s="14"/>
    </row>
  </sheetData>
  <mergeCells count="18">
    <mergeCell ref="L18:L19"/>
    <mergeCell ref="A18:A19"/>
    <mergeCell ref="G3:M3"/>
    <mergeCell ref="B18:B19"/>
    <mergeCell ref="C18:D18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</mergeCells>
  <conditionalFormatting sqref="L20:L2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2023-07-21T02:48:56Z</dcterms:modified>
</cp:coreProperties>
</file>