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7" i="1" l="1"/>
  <c r="G45" i="1" l="1"/>
  <c r="F45" i="1"/>
  <c r="E45" i="1"/>
  <c r="H20" i="1"/>
  <c r="M20" i="1" s="1"/>
  <c r="I20" i="1"/>
  <c r="J20" i="1"/>
  <c r="H21" i="1"/>
  <c r="M21" i="1" s="1"/>
  <c r="I21" i="1"/>
  <c r="J21" i="1"/>
  <c r="K21" i="1" s="1"/>
  <c r="L21" i="1" s="1"/>
  <c r="H22" i="1"/>
  <c r="M22" i="1" s="1"/>
  <c r="I22" i="1"/>
  <c r="J22" i="1"/>
  <c r="H23" i="1"/>
  <c r="M23" i="1" s="1"/>
  <c r="I23" i="1"/>
  <c r="J23" i="1"/>
  <c r="H24" i="1"/>
  <c r="M24" i="1" s="1"/>
  <c r="I24" i="1"/>
  <c r="J24" i="1"/>
  <c r="H25" i="1"/>
  <c r="M25" i="1" s="1"/>
  <c r="I25" i="1"/>
  <c r="J25" i="1"/>
  <c r="K25" i="1" s="1"/>
  <c r="L25" i="1" s="1"/>
  <c r="H26" i="1"/>
  <c r="M26" i="1" s="1"/>
  <c r="I26" i="1"/>
  <c r="J26" i="1"/>
  <c r="H27" i="1"/>
  <c r="M27" i="1" s="1"/>
  <c r="I27" i="1"/>
  <c r="J27" i="1"/>
  <c r="K27" i="1" s="1"/>
  <c r="L27" i="1" s="1"/>
  <c r="H28" i="1"/>
  <c r="M28" i="1" s="1"/>
  <c r="I28" i="1"/>
  <c r="J28" i="1"/>
  <c r="H29" i="1"/>
  <c r="M29" i="1" s="1"/>
  <c r="I29" i="1"/>
  <c r="J29" i="1"/>
  <c r="H30" i="1"/>
  <c r="M30" i="1" s="1"/>
  <c r="I30" i="1"/>
  <c r="J30" i="1"/>
  <c r="K30" i="1" s="1"/>
  <c r="L30" i="1" s="1"/>
  <c r="H31" i="1"/>
  <c r="M31" i="1" s="1"/>
  <c r="I31" i="1"/>
  <c r="J31" i="1"/>
  <c r="H32" i="1"/>
  <c r="M32" i="1" s="1"/>
  <c r="I32" i="1"/>
  <c r="J32" i="1"/>
  <c r="H33" i="1"/>
  <c r="M33" i="1" s="1"/>
  <c r="I33" i="1"/>
  <c r="J33" i="1"/>
  <c r="H34" i="1"/>
  <c r="M34" i="1" s="1"/>
  <c r="I34" i="1"/>
  <c r="J34" i="1"/>
  <c r="K34" i="1" s="1"/>
  <c r="L34" i="1" s="1"/>
  <c r="K22" i="1" l="1"/>
  <c r="L22" i="1" s="1"/>
  <c r="K28" i="1"/>
  <c r="L28" i="1" s="1"/>
  <c r="K24" i="1"/>
  <c r="L24" i="1" s="1"/>
  <c r="K31" i="1"/>
  <c r="L31" i="1" s="1"/>
  <c r="K26" i="1"/>
  <c r="L26" i="1" s="1"/>
  <c r="K29" i="1"/>
  <c r="L29" i="1" s="1"/>
  <c r="K33" i="1"/>
  <c r="L33" i="1" s="1"/>
  <c r="K32" i="1"/>
  <c r="L32" i="1" s="1"/>
  <c r="K23" i="1"/>
  <c r="L23" i="1" s="1"/>
  <c r="K20" i="1"/>
  <c r="L20" i="1" s="1"/>
  <c r="H36" i="1"/>
  <c r="M36" i="1" s="1"/>
  <c r="I36" i="1"/>
  <c r="J36" i="1"/>
  <c r="H37" i="1"/>
  <c r="M37" i="1" s="1"/>
  <c r="I37" i="1"/>
  <c r="J37" i="1"/>
  <c r="K37" i="1" s="1"/>
  <c r="L37" i="1" s="1"/>
  <c r="H38" i="1"/>
  <c r="M38" i="1" s="1"/>
  <c r="I38" i="1"/>
  <c r="J38" i="1"/>
  <c r="H39" i="1"/>
  <c r="M39" i="1" s="1"/>
  <c r="I39" i="1"/>
  <c r="J39" i="1"/>
  <c r="H40" i="1"/>
  <c r="M40" i="1" s="1"/>
  <c r="I40" i="1"/>
  <c r="J40" i="1"/>
  <c r="H41" i="1"/>
  <c r="M41" i="1" s="1"/>
  <c r="I41" i="1"/>
  <c r="J41" i="1"/>
  <c r="H42" i="1"/>
  <c r="M42" i="1" s="1"/>
  <c r="I42" i="1"/>
  <c r="J42" i="1"/>
  <c r="H43" i="1"/>
  <c r="M43" i="1" s="1"/>
  <c r="I43" i="1"/>
  <c r="J43" i="1"/>
  <c r="H44" i="1"/>
  <c r="M44" i="1" s="1"/>
  <c r="I44" i="1"/>
  <c r="J44" i="1"/>
  <c r="K36" i="1" l="1"/>
  <c r="L36" i="1" s="1"/>
  <c r="K43" i="1"/>
  <c r="L43" i="1" s="1"/>
  <c r="K39" i="1"/>
  <c r="L39" i="1" s="1"/>
  <c r="K42" i="1"/>
  <c r="L42" i="1" s="1"/>
  <c r="K38" i="1"/>
  <c r="L38" i="1" s="1"/>
  <c r="K41" i="1"/>
  <c r="L41" i="1" s="1"/>
  <c r="K44" i="1"/>
  <c r="L44" i="1" s="1"/>
  <c r="K40" i="1"/>
  <c r="L40" i="1" s="1"/>
  <c r="H35" i="1"/>
  <c r="M35" i="1" s="1"/>
  <c r="M45" i="1" s="1"/>
  <c r="I35" i="1"/>
  <c r="J35" i="1"/>
  <c r="K35" i="1" l="1"/>
  <c r="L35" i="1" s="1"/>
</calcChain>
</file>

<file path=xl/sharedStrings.xml><?xml version="1.0" encoding="utf-8"?>
<sst xmlns="http://schemas.openxmlformats.org/spreadsheetml/2006/main" count="86" uniqueCount="45">
  <si>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</si>
  <si>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</si>
  <si>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</si>
  <si>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</si>
  <si>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</si>
  <si>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</si>
  <si>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</si>
  <si>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</si>
  <si>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</si>
  <si>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</si>
  <si>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</si>
  <si>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</si>
  <si>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</si>
  <si>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</si>
  <si>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</si>
  <si>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</si>
  <si>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</si>
  <si>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</si>
  <si>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</si>
  <si>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</si>
  <si>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</si>
  <si>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</si>
  <si>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</si>
  <si>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</si>
  <si>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</si>
  <si>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</si>
  <si>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</si>
  <si>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</si>
  <si>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шт</t>
  </si>
  <si>
    <t>Индикатор химический/физический для контроля стерилизации</t>
  </si>
  <si>
    <t>Рулоны для стерилизации</t>
  </si>
  <si>
    <t>Пакеты для стерилизации</t>
  </si>
  <si>
    <t>Фильтры для биксов</t>
  </si>
  <si>
    <t>Журнал  учета  проведения  генеральных  уборок</t>
  </si>
  <si>
    <t>Журнал учета качества предстерилизационной обработки</t>
  </si>
  <si>
    <t>Журнал контроля работы стерилизаторов воздушного, парового (автоклава)</t>
  </si>
  <si>
    <t>Журнал регистрации контроля работы бактерицидных установок</t>
  </si>
  <si>
    <t>уп</t>
  </si>
  <si>
    <t>компл</t>
  </si>
  <si>
    <t>Исходя из имеющегося у Заказчика объёма финансового обеспечения для осуществления закупки НМЦД устанавливается в размере 1 365 882,45 руб. (один миллион триста шестьдесят пять тысяч восемьсот восемьдесят два рубля сорок пять копеек)</t>
  </si>
  <si>
    <t>вх. № 2781-07/23 от 11.07.2023</t>
  </si>
  <si>
    <t>вх. № 2780-07/23 от 11.07.2023</t>
  </si>
  <si>
    <t>вх. № 2779-07/23 от 11.07.2023</t>
  </si>
  <si>
    <t>№ 175-23</t>
  </si>
  <si>
    <t xml:space="preserve">на поставку расходных медицинских изделий для стерилизации и дезинфекции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</si>
</sst>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6"/>
  <sheetViews>
    <sheetView tabSelected="1" zoomScale="85" zoomScaleNormal="85" zoomScalePageLayoutView="70" workbookViewId="0">
      <selection activeCell="Q13" sqref="Q13"/>
    </sheetView>
  </sheetViews>
  <sheetFormatPr defaultRowHeight="15" x14ac:dyDescent="0.25"/>
  <cols>
    <col min="1" max="1" width="6.140625" style="19" bestFit="1" customWidth="1"/>
    <col min="2" max="2" width="44.140625" style="19" bestFit="1" customWidth="1"/>
    <col min="3" max="3" width="11.7109375" style="19" customWidth="1"/>
    <col min="4" max="4" width="7.140625" style="19" bestFit="1" customWidth="1"/>
    <col min="5" max="5" width="16.5703125" style="1" customWidth="1"/>
    <col min="6" max="6" width="16.28515625" style="1" customWidth="1"/>
    <col min="7" max="7" width="15.42578125" style="1" customWidth="1"/>
    <col min="8" max="8" width="13.7109375" style="1" customWidth="1"/>
    <col min="9" max="9" width="9.42578125" style="19" customWidth="1"/>
    <col min="10" max="10" width="12.5703125" style="19" customWidth="1"/>
    <col min="11" max="11" width="10.28515625" style="19" customWidth="1"/>
    <col min="12" max="12" width="22.42578125" style="19" bestFit="1" customWidth="1"/>
    <col min="13" max="13" width="17.5703125" style="1" customWidth="1"/>
    <col min="14" max="14" width="9.140625" style="19"/>
    <col min="15" max="15" width="9.7109375" style="19" bestFit="1" customWidth="1"/>
    <col min="16" max="16" width="10.7109375" style="19" bestFit="1" customWidth="1"/>
    <col min="17" max="17" width="11.7109375" style="19" bestFit="1" customWidth="1"/>
    <col min="18" max="18" width="10.7109375" style="19" bestFit="1" customWidth="1"/>
    <col min="19" max="16384" width="9.140625" style="19"/>
  </cols>
  <sheetData>
    <row r="1" spans="2:13" x14ac:dyDescent="0.25">
      <c r="M1" s="15" t="s">
        <v>21</v>
      </c>
    </row>
    <row r="2" spans="2:13" ht="14.45" customHeight="1" x14ac:dyDescent="0.25">
      <c r="M2" s="15" t="s">
        <v>22</v>
      </c>
    </row>
    <row r="3" spans="2:13" x14ac:dyDescent="0.25">
      <c r="G3" s="33" t="s">
        <v>44</v>
      </c>
      <c r="H3" s="33"/>
      <c r="I3" s="33"/>
      <c r="J3" s="33"/>
      <c r="K3" s="33"/>
      <c r="L3" s="33"/>
      <c r="M3" s="33"/>
    </row>
    <row r="4" spans="2:13" x14ac:dyDescent="0.25">
      <c r="G4" s="12"/>
      <c r="H4" s="12"/>
      <c r="I4" s="8"/>
      <c r="J4" s="8"/>
      <c r="K4" s="8"/>
      <c r="L4" s="8"/>
      <c r="M4" s="16" t="s">
        <v>24</v>
      </c>
    </row>
    <row r="5" spans="2:13" x14ac:dyDescent="0.25">
      <c r="G5" s="12"/>
      <c r="H5" s="12"/>
      <c r="I5" s="8"/>
      <c r="J5" s="8"/>
      <c r="K5" s="8"/>
      <c r="L5" s="8"/>
      <c r="M5" s="16" t="s">
        <v>23</v>
      </c>
    </row>
    <row r="6" spans="2:13" ht="14.45" customHeight="1" x14ac:dyDescent="0.25">
      <c r="G6" s="12"/>
      <c r="H6" s="12"/>
      <c r="I6" s="8"/>
      <c r="J6" s="8"/>
      <c r="K6" s="8"/>
      <c r="L6" s="8"/>
      <c r="M6" s="16" t="s">
        <v>43</v>
      </c>
    </row>
    <row r="7" spans="2:13" x14ac:dyDescent="0.25">
      <c r="G7" s="12"/>
      <c r="H7" s="12"/>
      <c r="I7" s="8"/>
      <c r="J7" s="8"/>
      <c r="K7" s="8"/>
      <c r="L7" s="8"/>
      <c r="M7" s="12"/>
    </row>
    <row r="8" spans="2:13" x14ac:dyDescent="0.25">
      <c r="G8" s="12"/>
      <c r="H8" s="12"/>
      <c r="I8" s="8"/>
      <c r="J8" s="8"/>
      <c r="K8" s="8"/>
      <c r="L8" s="8"/>
      <c r="M8" s="13" t="s">
        <v>13</v>
      </c>
    </row>
    <row r="9" spans="2:13" x14ac:dyDescent="0.25">
      <c r="M9" s="2" t="s">
        <v>18</v>
      </c>
    </row>
    <row r="10" spans="2:13" x14ac:dyDescent="0.25">
      <c r="M10" s="2" t="s">
        <v>14</v>
      </c>
    </row>
    <row r="12" spans="2:13" ht="28.9" customHeight="1" x14ac:dyDescent="0.25">
      <c r="J12" s="37" t="s">
        <v>17</v>
      </c>
      <c r="K12" s="37"/>
      <c r="M12" s="1" t="s">
        <v>15</v>
      </c>
    </row>
    <row r="14" spans="2:13" x14ac:dyDescent="0.25">
      <c r="B14" s="37" t="s">
        <v>16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</row>
    <row r="15" spans="2:13" hidden="1" x14ac:dyDescent="0.25"/>
    <row r="17" spans="1:15" ht="54.6" customHeight="1" x14ac:dyDescent="0.25">
      <c r="A17" s="41" t="s">
        <v>11</v>
      </c>
      <c r="B17" s="42"/>
      <c r="C17" s="43">
        <f>E45</f>
        <v>1365882.45</v>
      </c>
      <c r="D17" s="42"/>
      <c r="E17" s="30" t="s">
        <v>42</v>
      </c>
      <c r="F17" s="30" t="s">
        <v>41</v>
      </c>
      <c r="G17" s="30" t="s">
        <v>40</v>
      </c>
      <c r="H17" s="20"/>
      <c r="I17" s="17"/>
      <c r="J17" s="17"/>
      <c r="K17" s="17"/>
      <c r="L17" s="17"/>
      <c r="M17" s="20"/>
    </row>
    <row r="18" spans="1:15" ht="30" customHeight="1" x14ac:dyDescent="0.25">
      <c r="A18" s="31" t="s">
        <v>0</v>
      </c>
      <c r="B18" s="31" t="s">
        <v>1</v>
      </c>
      <c r="C18" s="31" t="s">
        <v>2</v>
      </c>
      <c r="D18" s="31"/>
      <c r="E18" s="20" t="s">
        <v>25</v>
      </c>
      <c r="F18" s="20" t="s">
        <v>26</v>
      </c>
      <c r="G18" s="20" t="s">
        <v>27</v>
      </c>
      <c r="H18" s="44" t="s">
        <v>12</v>
      </c>
      <c r="I18" s="31" t="s">
        <v>8</v>
      </c>
      <c r="J18" s="31" t="s">
        <v>9</v>
      </c>
      <c r="K18" s="31" t="s">
        <v>10</v>
      </c>
      <c r="L18" s="31" t="s">
        <v>6</v>
      </c>
      <c r="M18" s="40" t="s">
        <v>7</v>
      </c>
    </row>
    <row r="19" spans="1:15" x14ac:dyDescent="0.25">
      <c r="A19" s="32"/>
      <c r="B19" s="32"/>
      <c r="C19" s="18" t="s">
        <v>3</v>
      </c>
      <c r="D19" s="18" t="s">
        <v>4</v>
      </c>
      <c r="E19" s="21" t="s">
        <v>5</v>
      </c>
      <c r="F19" s="20" t="s">
        <v>5</v>
      </c>
      <c r="G19" s="20" t="s">
        <v>5</v>
      </c>
      <c r="H19" s="45"/>
      <c r="I19" s="31"/>
      <c r="J19" s="31"/>
      <c r="K19" s="31"/>
      <c r="L19" s="31"/>
      <c r="M19" s="40"/>
    </row>
    <row r="20" spans="1:15" s="23" customFormat="1" ht="30" x14ac:dyDescent="0.25">
      <c r="A20" s="4">
        <v>1</v>
      </c>
      <c r="B20" s="26" t="s">
        <v>29</v>
      </c>
      <c r="C20" s="28" t="s">
        <v>37</v>
      </c>
      <c r="D20" s="29">
        <v>30</v>
      </c>
      <c r="E20" s="9">
        <v>1322.22</v>
      </c>
      <c r="F20" s="5">
        <v>1454.44</v>
      </c>
      <c r="G20" s="24">
        <v>1389</v>
      </c>
      <c r="H20" s="24">
        <f t="shared" ref="H20" si="0">AVERAGE(E20:G20)</f>
        <v>1388.5533333333333</v>
      </c>
      <c r="I20" s="22">
        <f t="shared" ref="I20" si="1" xml:space="preserve"> COUNT(E20:G20)</f>
        <v>3</v>
      </c>
      <c r="J20" s="22">
        <f t="shared" ref="J20" si="2">STDEV(E20:G20)</f>
        <v>66.111131690006147</v>
      </c>
      <c r="K20" s="22">
        <f t="shared" ref="K20" si="3">J20/H20*100</f>
        <v>4.7611517759495117</v>
      </c>
      <c r="L20" s="22" t="str">
        <f t="shared" ref="L20" si="4">IF(K20&lt;33,"ОДНОРОДНЫЕ","НЕОДНОРОДНЫЕ")</f>
        <v>ОДНОРОДНЫЕ</v>
      </c>
      <c r="M20" s="24">
        <f t="shared" ref="M20" si="5">D20*H20</f>
        <v>41656.6</v>
      </c>
      <c r="O20" s="14"/>
    </row>
    <row r="21" spans="1:15" s="23" customFormat="1" ht="30" x14ac:dyDescent="0.25">
      <c r="A21" s="4">
        <v>2</v>
      </c>
      <c r="B21" s="26" t="s">
        <v>29</v>
      </c>
      <c r="C21" s="28" t="s">
        <v>37</v>
      </c>
      <c r="D21" s="29">
        <v>35</v>
      </c>
      <c r="E21" s="9">
        <v>1322.22</v>
      </c>
      <c r="F21" s="5">
        <v>1454.44</v>
      </c>
      <c r="G21" s="24">
        <v>1389</v>
      </c>
      <c r="H21" s="24">
        <f t="shared" ref="H21:H34" si="6">AVERAGE(E21:G21)</f>
        <v>1388.5533333333333</v>
      </c>
      <c r="I21" s="22">
        <f t="shared" ref="I21:I34" si="7" xml:space="preserve"> COUNT(E21:G21)</f>
        <v>3</v>
      </c>
      <c r="J21" s="22">
        <f t="shared" ref="J21:J34" si="8">STDEV(E21:G21)</f>
        <v>66.111131690006147</v>
      </c>
      <c r="K21" s="22">
        <f t="shared" ref="K21:K34" si="9">J21/H21*100</f>
        <v>4.7611517759495117</v>
      </c>
      <c r="L21" s="22" t="str">
        <f t="shared" ref="L21:L34" si="10">IF(K21&lt;33,"ОДНОРОДНЫЕ","НЕОДНОРОДНЫЕ")</f>
        <v>ОДНОРОДНЫЕ</v>
      </c>
      <c r="M21" s="24">
        <f t="shared" ref="M21:M34" si="11">D21*H21</f>
        <v>48599.366666666669</v>
      </c>
      <c r="O21" s="14"/>
    </row>
    <row r="22" spans="1:15" s="23" customFormat="1" ht="30" x14ac:dyDescent="0.25">
      <c r="A22" s="4">
        <v>3</v>
      </c>
      <c r="B22" s="26" t="s">
        <v>29</v>
      </c>
      <c r="C22" s="28" t="s">
        <v>37</v>
      </c>
      <c r="D22" s="29">
        <v>5</v>
      </c>
      <c r="E22" s="9">
        <v>1736.25</v>
      </c>
      <c r="F22" s="5">
        <v>1909.88</v>
      </c>
      <c r="G22" s="24">
        <v>1824</v>
      </c>
      <c r="H22" s="24">
        <f t="shared" si="6"/>
        <v>1823.3766666666668</v>
      </c>
      <c r="I22" s="22">
        <f t="shared" si="7"/>
        <v>3</v>
      </c>
      <c r="J22" s="22">
        <f t="shared" si="8"/>
        <v>86.816678313175188</v>
      </c>
      <c r="K22" s="22">
        <f t="shared" si="9"/>
        <v>4.7613134411709694</v>
      </c>
      <c r="L22" s="22" t="str">
        <f t="shared" si="10"/>
        <v>ОДНОРОДНЫЕ</v>
      </c>
      <c r="M22" s="24">
        <f t="shared" si="11"/>
        <v>9116.8833333333332</v>
      </c>
      <c r="O22" s="14"/>
    </row>
    <row r="23" spans="1:15" s="23" customFormat="1" x14ac:dyDescent="0.25">
      <c r="A23" s="4">
        <v>4</v>
      </c>
      <c r="B23" s="26" t="s">
        <v>30</v>
      </c>
      <c r="C23" s="28" t="s">
        <v>28</v>
      </c>
      <c r="D23" s="29">
        <v>45</v>
      </c>
      <c r="E23" s="9">
        <v>2108.31</v>
      </c>
      <c r="F23" s="5">
        <v>2319.14</v>
      </c>
      <c r="G23" s="24">
        <v>2213</v>
      </c>
      <c r="H23" s="24">
        <f t="shared" si="6"/>
        <v>2213.4833333333331</v>
      </c>
      <c r="I23" s="22">
        <f t="shared" si="7"/>
        <v>3</v>
      </c>
      <c r="J23" s="22">
        <f t="shared" si="8"/>
        <v>105.41583103753119</v>
      </c>
      <c r="K23" s="22">
        <f t="shared" si="9"/>
        <v>4.7624406947208939</v>
      </c>
      <c r="L23" s="22" t="str">
        <f t="shared" si="10"/>
        <v>ОДНОРОДНЫЕ</v>
      </c>
      <c r="M23" s="24">
        <f t="shared" si="11"/>
        <v>99606.749999999985</v>
      </c>
      <c r="O23" s="14"/>
    </row>
    <row r="24" spans="1:15" s="23" customFormat="1" x14ac:dyDescent="0.25">
      <c r="A24" s="4">
        <v>5</v>
      </c>
      <c r="B24" s="26" t="s">
        <v>30</v>
      </c>
      <c r="C24" s="28" t="s">
        <v>28</v>
      </c>
      <c r="D24" s="29">
        <v>35</v>
      </c>
      <c r="E24" s="9">
        <v>2877.22</v>
      </c>
      <c r="F24" s="5">
        <v>3164.94</v>
      </c>
      <c r="G24" s="24">
        <v>3022</v>
      </c>
      <c r="H24" s="24">
        <f t="shared" si="6"/>
        <v>3021.3866666666668</v>
      </c>
      <c r="I24" s="22">
        <f t="shared" si="7"/>
        <v>3</v>
      </c>
      <c r="J24" s="22">
        <f t="shared" si="8"/>
        <v>143.86098057963238</v>
      </c>
      <c r="K24" s="22">
        <f t="shared" si="9"/>
        <v>4.761422368304367</v>
      </c>
      <c r="L24" s="22" t="str">
        <f t="shared" si="10"/>
        <v>ОДНОРОДНЫЕ</v>
      </c>
      <c r="M24" s="24">
        <f t="shared" si="11"/>
        <v>105748.53333333334</v>
      </c>
      <c r="O24" s="14"/>
    </row>
    <row r="25" spans="1:15" s="23" customFormat="1" x14ac:dyDescent="0.25">
      <c r="A25" s="4">
        <v>6</v>
      </c>
      <c r="B25" s="26" t="s">
        <v>30</v>
      </c>
      <c r="C25" s="28" t="s">
        <v>28</v>
      </c>
      <c r="D25" s="29">
        <v>35</v>
      </c>
      <c r="E25" s="9">
        <v>4020.09</v>
      </c>
      <c r="F25" s="5">
        <v>4422.1000000000004</v>
      </c>
      <c r="G25" s="24">
        <v>4222</v>
      </c>
      <c r="H25" s="24">
        <f t="shared" si="6"/>
        <v>4221.3966666666665</v>
      </c>
      <c r="I25" s="22">
        <f t="shared" si="7"/>
        <v>3</v>
      </c>
      <c r="J25" s="22">
        <f t="shared" si="8"/>
        <v>201.00567910716697</v>
      </c>
      <c r="K25" s="22">
        <f t="shared" si="9"/>
        <v>4.7615918374684911</v>
      </c>
      <c r="L25" s="22" t="str">
        <f t="shared" si="10"/>
        <v>ОДНОРОДНЫЕ</v>
      </c>
      <c r="M25" s="24">
        <f t="shared" si="11"/>
        <v>147748.88333333333</v>
      </c>
      <c r="O25" s="14"/>
    </row>
    <row r="26" spans="1:15" s="23" customFormat="1" x14ac:dyDescent="0.25">
      <c r="A26" s="4">
        <v>7</v>
      </c>
      <c r="B26" s="26" t="s">
        <v>30</v>
      </c>
      <c r="C26" s="28" t="s">
        <v>28</v>
      </c>
      <c r="D26" s="29">
        <v>10</v>
      </c>
      <c r="E26" s="9">
        <v>4794.7299999999996</v>
      </c>
      <c r="F26" s="5">
        <v>5274.2</v>
      </c>
      <c r="G26" s="24">
        <v>5035</v>
      </c>
      <c r="H26" s="24">
        <f t="shared" si="6"/>
        <v>5034.6433333333334</v>
      </c>
      <c r="I26" s="22">
        <f t="shared" si="7"/>
        <v>3</v>
      </c>
      <c r="J26" s="22">
        <f t="shared" si="8"/>
        <v>239.73519898699357</v>
      </c>
      <c r="K26" s="22">
        <f t="shared" si="9"/>
        <v>4.7617116668375754</v>
      </c>
      <c r="L26" s="22" t="str">
        <f t="shared" si="10"/>
        <v>ОДНОРОДНЫЕ</v>
      </c>
      <c r="M26" s="24">
        <f t="shared" si="11"/>
        <v>50346.433333333334</v>
      </c>
      <c r="O26" s="14"/>
    </row>
    <row r="27" spans="1:15" s="23" customFormat="1" x14ac:dyDescent="0.25">
      <c r="A27" s="4">
        <v>8</v>
      </c>
      <c r="B27" s="26" t="s">
        <v>30</v>
      </c>
      <c r="C27" s="28" t="s">
        <v>28</v>
      </c>
      <c r="D27" s="29">
        <v>25</v>
      </c>
      <c r="E27" s="9">
        <v>5853.65</v>
      </c>
      <c r="F27" s="5">
        <v>6439.02</v>
      </c>
      <c r="G27" s="24">
        <v>6146</v>
      </c>
      <c r="H27" s="24">
        <f t="shared" si="6"/>
        <v>6146.2233333333324</v>
      </c>
      <c r="I27" s="22">
        <f t="shared" si="7"/>
        <v>3</v>
      </c>
      <c r="J27" s="22">
        <f t="shared" si="8"/>
        <v>292.68506390544354</v>
      </c>
      <c r="K27" s="22">
        <f t="shared" si="9"/>
        <v>4.7620310560161379</v>
      </c>
      <c r="L27" s="22" t="str">
        <f t="shared" si="10"/>
        <v>ОДНОРОДНЫЕ</v>
      </c>
      <c r="M27" s="24">
        <f t="shared" si="11"/>
        <v>153655.58333333331</v>
      </c>
      <c r="O27" s="14"/>
    </row>
    <row r="28" spans="1:15" s="23" customFormat="1" x14ac:dyDescent="0.25">
      <c r="A28" s="4">
        <v>9</v>
      </c>
      <c r="B28" s="26" t="s">
        <v>30</v>
      </c>
      <c r="C28" s="28" t="s">
        <v>28</v>
      </c>
      <c r="D28" s="29">
        <v>10</v>
      </c>
      <c r="E28" s="9">
        <v>8507.64</v>
      </c>
      <c r="F28" s="5">
        <v>9358.4</v>
      </c>
      <c r="G28" s="24">
        <v>8933</v>
      </c>
      <c r="H28" s="24">
        <f t="shared" si="6"/>
        <v>8933.0133333333342</v>
      </c>
      <c r="I28" s="22">
        <f t="shared" si="7"/>
        <v>3</v>
      </c>
      <c r="J28" s="22">
        <f t="shared" si="8"/>
        <v>425.3800001567227</v>
      </c>
      <c r="K28" s="22">
        <f t="shared" si="9"/>
        <v>4.7618869947213334</v>
      </c>
      <c r="L28" s="22" t="str">
        <f t="shared" si="10"/>
        <v>ОДНОРОДНЫЕ</v>
      </c>
      <c r="M28" s="24">
        <f t="shared" si="11"/>
        <v>89330.133333333346</v>
      </c>
      <c r="O28" s="14"/>
    </row>
    <row r="29" spans="1:15" s="23" customFormat="1" x14ac:dyDescent="0.25">
      <c r="A29" s="4">
        <v>10</v>
      </c>
      <c r="B29" s="26" t="s">
        <v>30</v>
      </c>
      <c r="C29" s="28" t="s">
        <v>28</v>
      </c>
      <c r="D29" s="29">
        <v>10</v>
      </c>
      <c r="E29" s="9">
        <v>2778</v>
      </c>
      <c r="F29" s="5">
        <v>3055.8</v>
      </c>
      <c r="G29" s="24">
        <v>2920</v>
      </c>
      <c r="H29" s="24">
        <f t="shared" si="6"/>
        <v>2917.9333333333329</v>
      </c>
      <c r="I29" s="22">
        <f t="shared" si="7"/>
        <v>3</v>
      </c>
      <c r="J29" s="22">
        <f t="shared" si="8"/>
        <v>138.91153059891522</v>
      </c>
      <c r="K29" s="22">
        <f t="shared" si="9"/>
        <v>4.7606135826354921</v>
      </c>
      <c r="L29" s="22" t="str">
        <f t="shared" si="10"/>
        <v>ОДНОРОДНЫЕ</v>
      </c>
      <c r="M29" s="24">
        <f t="shared" si="11"/>
        <v>29179.333333333328</v>
      </c>
      <c r="O29" s="14"/>
    </row>
    <row r="30" spans="1:15" s="23" customFormat="1" x14ac:dyDescent="0.25">
      <c r="A30" s="4">
        <v>11</v>
      </c>
      <c r="B30" s="26" t="s">
        <v>30</v>
      </c>
      <c r="C30" s="28" t="s">
        <v>28</v>
      </c>
      <c r="D30" s="29">
        <v>15</v>
      </c>
      <c r="E30" s="9">
        <v>5819.31</v>
      </c>
      <c r="F30" s="5">
        <v>6401.24</v>
      </c>
      <c r="G30" s="24">
        <v>6110</v>
      </c>
      <c r="H30" s="24">
        <f t="shared" si="6"/>
        <v>6110.1833333333334</v>
      </c>
      <c r="I30" s="22">
        <f t="shared" si="7"/>
        <v>3</v>
      </c>
      <c r="J30" s="22">
        <f t="shared" si="8"/>
        <v>290.96504331849411</v>
      </c>
      <c r="K30" s="22">
        <f t="shared" si="9"/>
        <v>4.76196911688674</v>
      </c>
      <c r="L30" s="22" t="str">
        <f t="shared" si="10"/>
        <v>ОДНОРОДНЫЕ</v>
      </c>
      <c r="M30" s="24">
        <f t="shared" si="11"/>
        <v>91652.75</v>
      </c>
      <c r="O30" s="14"/>
    </row>
    <row r="31" spans="1:15" s="23" customFormat="1" x14ac:dyDescent="0.25">
      <c r="A31" s="4">
        <v>12</v>
      </c>
      <c r="B31" s="26" t="s">
        <v>31</v>
      </c>
      <c r="C31" s="28" t="s">
        <v>37</v>
      </c>
      <c r="D31" s="29">
        <v>50</v>
      </c>
      <c r="E31" s="9">
        <v>396.86</v>
      </c>
      <c r="F31" s="5">
        <v>436.55</v>
      </c>
      <c r="G31" s="24">
        <v>417</v>
      </c>
      <c r="H31" s="24">
        <f t="shared" si="6"/>
        <v>416.80333333333334</v>
      </c>
      <c r="I31" s="22">
        <f t="shared" si="7"/>
        <v>3</v>
      </c>
      <c r="J31" s="22">
        <f t="shared" si="8"/>
        <v>19.845730859137774</v>
      </c>
      <c r="K31" s="22">
        <f t="shared" si="9"/>
        <v>4.761413662511762</v>
      </c>
      <c r="L31" s="22" t="str">
        <f t="shared" si="10"/>
        <v>ОДНОРОДНЫЕ</v>
      </c>
      <c r="M31" s="24">
        <f t="shared" si="11"/>
        <v>20840.166666666668</v>
      </c>
      <c r="O31" s="14"/>
    </row>
    <row r="32" spans="1:15" s="23" customFormat="1" x14ac:dyDescent="0.25">
      <c r="A32" s="4">
        <v>13</v>
      </c>
      <c r="B32" s="26" t="s">
        <v>31</v>
      </c>
      <c r="C32" s="28" t="s">
        <v>37</v>
      </c>
      <c r="D32" s="29">
        <v>100</v>
      </c>
      <c r="E32" s="9">
        <v>562.85</v>
      </c>
      <c r="F32" s="5">
        <v>619.14</v>
      </c>
      <c r="G32" s="24">
        <v>591</v>
      </c>
      <c r="H32" s="24">
        <f t="shared" si="6"/>
        <v>590.99666666666667</v>
      </c>
      <c r="I32" s="22">
        <f t="shared" si="7"/>
        <v>3</v>
      </c>
      <c r="J32" s="22">
        <f t="shared" si="8"/>
        <v>28.145000148042854</v>
      </c>
      <c r="K32" s="22">
        <f t="shared" si="9"/>
        <v>4.7622942286267023</v>
      </c>
      <c r="L32" s="22" t="str">
        <f t="shared" si="10"/>
        <v>ОДНОРОДНЫЕ</v>
      </c>
      <c r="M32" s="24">
        <f t="shared" si="11"/>
        <v>59099.666666666664</v>
      </c>
      <c r="O32" s="14"/>
    </row>
    <row r="33" spans="1:15" s="23" customFormat="1" x14ac:dyDescent="0.25">
      <c r="A33" s="4">
        <v>14</v>
      </c>
      <c r="B33" s="26" t="s">
        <v>31</v>
      </c>
      <c r="C33" s="28" t="s">
        <v>37</v>
      </c>
      <c r="D33" s="29">
        <v>80</v>
      </c>
      <c r="E33" s="9">
        <v>614.37</v>
      </c>
      <c r="F33" s="5">
        <v>675.81</v>
      </c>
      <c r="G33" s="24">
        <v>646</v>
      </c>
      <c r="H33" s="24">
        <f t="shared" si="6"/>
        <v>645.39333333333332</v>
      </c>
      <c r="I33" s="22">
        <f t="shared" si="7"/>
        <v>3</v>
      </c>
      <c r="J33" s="22">
        <f t="shared" si="8"/>
        <v>30.724492401556962</v>
      </c>
      <c r="K33" s="22">
        <f t="shared" si="9"/>
        <v>4.7605840988271177</v>
      </c>
      <c r="L33" s="22" t="str">
        <f t="shared" si="10"/>
        <v>ОДНОРОДНЫЕ</v>
      </c>
      <c r="M33" s="24">
        <f t="shared" si="11"/>
        <v>51631.466666666667</v>
      </c>
      <c r="O33" s="14"/>
    </row>
    <row r="34" spans="1:15" s="23" customFormat="1" x14ac:dyDescent="0.25">
      <c r="A34" s="4">
        <v>15</v>
      </c>
      <c r="B34" s="26" t="s">
        <v>31</v>
      </c>
      <c r="C34" s="28" t="s">
        <v>37</v>
      </c>
      <c r="D34" s="29">
        <v>80</v>
      </c>
      <c r="E34" s="9">
        <v>810.89</v>
      </c>
      <c r="F34" s="5">
        <v>891.98</v>
      </c>
      <c r="G34" s="24">
        <v>852</v>
      </c>
      <c r="H34" s="24">
        <f t="shared" si="6"/>
        <v>851.62333333333333</v>
      </c>
      <c r="I34" s="22">
        <f t="shared" si="7"/>
        <v>3</v>
      </c>
      <c r="J34" s="22">
        <f t="shared" si="8"/>
        <v>40.546312203865526</v>
      </c>
      <c r="K34" s="22">
        <f t="shared" si="9"/>
        <v>4.7610616826529952</v>
      </c>
      <c r="L34" s="22" t="str">
        <f t="shared" si="10"/>
        <v>ОДНОРОДНЫЕ</v>
      </c>
      <c r="M34" s="24">
        <f t="shared" si="11"/>
        <v>68129.866666666669</v>
      </c>
      <c r="O34" s="14"/>
    </row>
    <row r="35" spans="1:15" x14ac:dyDescent="0.25">
      <c r="A35" s="4">
        <v>16</v>
      </c>
      <c r="B35" s="26" t="s">
        <v>31</v>
      </c>
      <c r="C35" s="28" t="s">
        <v>37</v>
      </c>
      <c r="D35" s="29">
        <v>80</v>
      </c>
      <c r="E35" s="9">
        <v>1411.9</v>
      </c>
      <c r="F35" s="5">
        <v>1553.09</v>
      </c>
      <c r="G35" s="20">
        <v>1483</v>
      </c>
      <c r="H35" s="20">
        <f t="shared" ref="H35" si="12">AVERAGE(E35:G35)</f>
        <v>1482.6633333333332</v>
      </c>
      <c r="I35" s="17">
        <f t="shared" ref="I35" si="13" xml:space="preserve"> COUNT(E35:G35)</f>
        <v>3</v>
      </c>
      <c r="J35" s="17">
        <f t="shared" ref="J35" si="14">STDEV(E35:G35)</f>
        <v>70.595602082093762</v>
      </c>
      <c r="K35" s="17">
        <f t="shared" ref="K35" si="15">J35/H35*100</f>
        <v>4.7614047299180378</v>
      </c>
      <c r="L35" s="17" t="str">
        <f t="shared" ref="L35" si="16">IF(K35&lt;33,"ОДНОРОДНЫЕ","НЕОДНОРОДНЫЕ")</f>
        <v>ОДНОРОДНЫЕ</v>
      </c>
      <c r="M35" s="20">
        <f t="shared" ref="M35" si="17">D35*H35</f>
        <v>118613.06666666665</v>
      </c>
      <c r="O35" s="14"/>
    </row>
    <row r="36" spans="1:15" x14ac:dyDescent="0.25">
      <c r="A36" s="4">
        <v>17</v>
      </c>
      <c r="B36" s="26" t="s">
        <v>32</v>
      </c>
      <c r="C36" s="28" t="s">
        <v>38</v>
      </c>
      <c r="D36" s="29">
        <v>250</v>
      </c>
      <c r="E36" s="9">
        <v>73.27</v>
      </c>
      <c r="F36" s="5">
        <v>80.599999999999994</v>
      </c>
      <c r="G36" s="20">
        <v>77</v>
      </c>
      <c r="H36" s="20">
        <f t="shared" ref="H36:H44" si="18">AVERAGE(E36:G36)</f>
        <v>76.956666666666663</v>
      </c>
      <c r="I36" s="17">
        <f t="shared" ref="I36:I44" si="19" xml:space="preserve"> COUNT(E36:G36)</f>
        <v>3</v>
      </c>
      <c r="J36" s="17">
        <f t="shared" ref="J36:J44" si="20">STDEV(E36:G36)</f>
        <v>3.6651921277517401</v>
      </c>
      <c r="K36" s="17">
        <f t="shared" ref="K36:K44" si="21">J36/H36*100</f>
        <v>4.7626700668147528</v>
      </c>
      <c r="L36" s="17" t="str">
        <f t="shared" ref="L36:L44" si="22">IF(K36&lt;33,"ОДНОРОДНЫЕ","НЕОДНОРОДНЫЕ")</f>
        <v>ОДНОРОДНЫЕ</v>
      </c>
      <c r="M36" s="20">
        <f t="shared" ref="M36:M44" si="23">D36*H36</f>
        <v>19239.166666666664</v>
      </c>
      <c r="O36" s="14"/>
    </row>
    <row r="37" spans="1:15" x14ac:dyDescent="0.25">
      <c r="A37" s="4">
        <v>18</v>
      </c>
      <c r="B37" s="26" t="s">
        <v>32</v>
      </c>
      <c r="C37" s="25" t="s">
        <v>38</v>
      </c>
      <c r="D37" s="29">
        <v>60</v>
      </c>
      <c r="E37" s="9">
        <v>114.48</v>
      </c>
      <c r="F37" s="5">
        <v>125.93</v>
      </c>
      <c r="G37" s="20">
        <v>120</v>
      </c>
      <c r="H37" s="20">
        <f t="shared" si="18"/>
        <v>120.13666666666667</v>
      </c>
      <c r="I37" s="17">
        <f t="shared" si="19"/>
        <v>3</v>
      </c>
      <c r="J37" s="17">
        <f t="shared" si="20"/>
        <v>5.7262233045292037</v>
      </c>
      <c r="K37" s="17">
        <f t="shared" si="21"/>
        <v>4.7664243260696457</v>
      </c>
      <c r="L37" s="17" t="str">
        <f t="shared" si="22"/>
        <v>ОДНОРОДНЫЕ</v>
      </c>
      <c r="M37" s="20">
        <f t="shared" si="23"/>
        <v>7208.2</v>
      </c>
      <c r="O37" s="14"/>
    </row>
    <row r="38" spans="1:15" x14ac:dyDescent="0.25">
      <c r="A38" s="4">
        <v>19</v>
      </c>
      <c r="B38" s="26" t="s">
        <v>32</v>
      </c>
      <c r="C38" s="25" t="s">
        <v>38</v>
      </c>
      <c r="D38" s="29">
        <v>60</v>
      </c>
      <c r="E38" s="9">
        <v>144.24</v>
      </c>
      <c r="F38" s="5">
        <v>158.66</v>
      </c>
      <c r="G38" s="20">
        <v>151</v>
      </c>
      <c r="H38" s="20">
        <f t="shared" si="18"/>
        <v>151.29999999999998</v>
      </c>
      <c r="I38" s="17">
        <f t="shared" si="19"/>
        <v>3</v>
      </c>
      <c r="J38" s="17">
        <f t="shared" si="20"/>
        <v>7.2146794800600746</v>
      </c>
      <c r="K38" s="17">
        <f t="shared" si="21"/>
        <v>4.76845966957044</v>
      </c>
      <c r="L38" s="17" t="str">
        <f t="shared" si="22"/>
        <v>ОДНОРОДНЫЕ</v>
      </c>
      <c r="M38" s="20">
        <f t="shared" si="23"/>
        <v>9077.9999999999982</v>
      </c>
      <c r="O38" s="14"/>
    </row>
    <row r="39" spans="1:15" x14ac:dyDescent="0.25">
      <c r="A39" s="4">
        <v>20</v>
      </c>
      <c r="B39" s="26" t="s">
        <v>32</v>
      </c>
      <c r="C39" s="25" t="s">
        <v>38</v>
      </c>
      <c r="D39" s="29">
        <v>100</v>
      </c>
      <c r="E39" s="9">
        <v>178.58</v>
      </c>
      <c r="F39" s="5">
        <v>196.44</v>
      </c>
      <c r="G39" s="20">
        <v>187</v>
      </c>
      <c r="H39" s="20">
        <f t="shared" si="18"/>
        <v>187.34</v>
      </c>
      <c r="I39" s="17">
        <f t="shared" si="19"/>
        <v>3</v>
      </c>
      <c r="J39" s="17">
        <f t="shared" si="20"/>
        <v>8.9348531045563302</v>
      </c>
      <c r="K39" s="17">
        <f t="shared" si="21"/>
        <v>4.7693248129370822</v>
      </c>
      <c r="L39" s="17" t="str">
        <f t="shared" si="22"/>
        <v>ОДНОРОДНЫЕ</v>
      </c>
      <c r="M39" s="20">
        <f t="shared" si="23"/>
        <v>18734</v>
      </c>
      <c r="O39" s="14"/>
    </row>
    <row r="40" spans="1:15" x14ac:dyDescent="0.25">
      <c r="A40" s="4">
        <v>21</v>
      </c>
      <c r="B40" s="26" t="s">
        <v>32</v>
      </c>
      <c r="C40" s="25" t="s">
        <v>38</v>
      </c>
      <c r="D40" s="29">
        <v>100</v>
      </c>
      <c r="E40" s="9">
        <v>240.4</v>
      </c>
      <c r="F40" s="5">
        <v>264.44</v>
      </c>
      <c r="G40" s="20">
        <v>252</v>
      </c>
      <c r="H40" s="20">
        <f t="shared" si="18"/>
        <v>252.28</v>
      </c>
      <c r="I40" s="17">
        <f t="shared" si="19"/>
        <v>3</v>
      </c>
      <c r="J40" s="17">
        <f t="shared" si="20"/>
        <v>12.022445674653717</v>
      </c>
      <c r="K40" s="17">
        <f t="shared" si="21"/>
        <v>4.7655167570373065</v>
      </c>
      <c r="L40" s="17" t="str">
        <f t="shared" si="22"/>
        <v>ОДНОРОДНЫЕ</v>
      </c>
      <c r="M40" s="20">
        <f t="shared" si="23"/>
        <v>25228</v>
      </c>
      <c r="O40" s="14"/>
    </row>
    <row r="41" spans="1:15" ht="30" x14ac:dyDescent="0.25">
      <c r="A41" s="4">
        <v>22</v>
      </c>
      <c r="B41" s="27" t="s">
        <v>33</v>
      </c>
      <c r="C41" s="28" t="s">
        <v>28</v>
      </c>
      <c r="D41" s="29">
        <v>400</v>
      </c>
      <c r="E41" s="9">
        <v>114.48</v>
      </c>
      <c r="F41" s="5">
        <v>125.93</v>
      </c>
      <c r="G41" s="20">
        <v>120</v>
      </c>
      <c r="H41" s="20">
        <f t="shared" si="18"/>
        <v>120.13666666666667</v>
      </c>
      <c r="I41" s="17">
        <f t="shared" si="19"/>
        <v>3</v>
      </c>
      <c r="J41" s="17">
        <f t="shared" si="20"/>
        <v>5.7262233045292037</v>
      </c>
      <c r="K41" s="17">
        <f t="shared" si="21"/>
        <v>4.7664243260696457</v>
      </c>
      <c r="L41" s="17" t="str">
        <f t="shared" si="22"/>
        <v>ОДНОРОДНЫЕ</v>
      </c>
      <c r="M41" s="20">
        <f t="shared" si="23"/>
        <v>48054.666666666672</v>
      </c>
      <c r="O41" s="14"/>
    </row>
    <row r="42" spans="1:15" ht="30" x14ac:dyDescent="0.25">
      <c r="A42" s="4">
        <v>23</v>
      </c>
      <c r="B42" s="27" t="s">
        <v>34</v>
      </c>
      <c r="C42" s="28" t="s">
        <v>28</v>
      </c>
      <c r="D42" s="29">
        <v>50</v>
      </c>
      <c r="E42" s="9">
        <v>171.72</v>
      </c>
      <c r="F42" s="5">
        <v>188.89</v>
      </c>
      <c r="G42" s="20">
        <v>181</v>
      </c>
      <c r="H42" s="20">
        <f t="shared" si="18"/>
        <v>180.53666666666666</v>
      </c>
      <c r="I42" s="17">
        <f t="shared" si="19"/>
        <v>3</v>
      </c>
      <c r="J42" s="17">
        <f t="shared" si="20"/>
        <v>8.5943721895978662</v>
      </c>
      <c r="K42" s="17">
        <f t="shared" si="21"/>
        <v>4.760457999075645</v>
      </c>
      <c r="L42" s="17" t="str">
        <f t="shared" si="22"/>
        <v>ОДНОРОДНЫЕ</v>
      </c>
      <c r="M42" s="20">
        <f t="shared" si="23"/>
        <v>9026.8333333333339</v>
      </c>
      <c r="O42" s="14"/>
    </row>
    <row r="43" spans="1:15" ht="30" x14ac:dyDescent="0.25">
      <c r="A43" s="4">
        <v>24</v>
      </c>
      <c r="B43" s="27" t="s">
        <v>35</v>
      </c>
      <c r="C43" s="28" t="s">
        <v>28</v>
      </c>
      <c r="D43" s="29">
        <v>250</v>
      </c>
      <c r="E43" s="9">
        <v>171.72</v>
      </c>
      <c r="F43" s="5">
        <v>188.89</v>
      </c>
      <c r="G43" s="20">
        <v>181</v>
      </c>
      <c r="H43" s="20">
        <f t="shared" si="18"/>
        <v>180.53666666666666</v>
      </c>
      <c r="I43" s="17">
        <f t="shared" si="19"/>
        <v>3</v>
      </c>
      <c r="J43" s="17">
        <f t="shared" si="20"/>
        <v>8.5943721895978662</v>
      </c>
      <c r="K43" s="17">
        <f t="shared" si="21"/>
        <v>4.760457999075645</v>
      </c>
      <c r="L43" s="17" t="str">
        <f t="shared" si="22"/>
        <v>ОДНОРОДНЫЕ</v>
      </c>
      <c r="M43" s="20">
        <f t="shared" si="23"/>
        <v>45134.166666666664</v>
      </c>
      <c r="O43" s="14"/>
    </row>
    <row r="44" spans="1:15" ht="30" x14ac:dyDescent="0.25">
      <c r="A44" s="4">
        <v>25</v>
      </c>
      <c r="B44" s="26" t="s">
        <v>36</v>
      </c>
      <c r="C44" s="28" t="s">
        <v>28</v>
      </c>
      <c r="D44" s="29">
        <v>450</v>
      </c>
      <c r="E44" s="9">
        <v>143.1</v>
      </c>
      <c r="F44" s="5">
        <v>157.41</v>
      </c>
      <c r="G44" s="20">
        <v>151</v>
      </c>
      <c r="H44" s="20">
        <f t="shared" si="18"/>
        <v>150.50333333333333</v>
      </c>
      <c r="I44" s="17">
        <f t="shared" si="19"/>
        <v>3</v>
      </c>
      <c r="J44" s="17">
        <f t="shared" si="20"/>
        <v>7.1679169452033511</v>
      </c>
      <c r="K44" s="17">
        <f t="shared" si="21"/>
        <v>4.7626300271555566</v>
      </c>
      <c r="L44" s="17" t="str">
        <f t="shared" si="22"/>
        <v>ОДНОРОДНЫЕ</v>
      </c>
      <c r="M44" s="20">
        <f t="shared" si="23"/>
        <v>67726.5</v>
      </c>
      <c r="O44" s="14"/>
    </row>
    <row r="45" spans="1:15" x14ac:dyDescent="0.25">
      <c r="A45" s="4"/>
      <c r="B45" s="11"/>
      <c r="C45" s="10"/>
      <c r="D45" s="6"/>
      <c r="E45" s="20">
        <f>SUMPRODUCT($D$20:$D$44,E20:E44)</f>
        <v>1365882.45</v>
      </c>
      <c r="F45" s="24">
        <f>SUMPRODUCT($D$20:$D$44,F20:F44)</f>
        <v>1502472.6</v>
      </c>
      <c r="G45" s="24">
        <f>SUMPRODUCT($D$20:$D$44,G20:G44)</f>
        <v>1434800</v>
      </c>
      <c r="H45" s="20"/>
      <c r="I45" s="17"/>
      <c r="J45" s="17"/>
      <c r="K45" s="17"/>
      <c r="L45" s="17"/>
      <c r="M45" s="3">
        <f>SUM(M20:M44)</f>
        <v>1434385.0166666666</v>
      </c>
    </row>
    <row r="47" spans="1:15" x14ac:dyDescent="0.25">
      <c r="A47" s="38" t="s">
        <v>20</v>
      </c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</row>
    <row r="48" spans="1:15" x14ac:dyDescent="0.25">
      <c r="A48" s="39" t="s">
        <v>19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</row>
    <row r="49" spans="1:15" ht="15" customHeight="1" x14ac:dyDescent="0.25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</row>
    <row r="50" spans="1:15" s="8" customFormat="1" ht="35.25" customHeight="1" x14ac:dyDescent="0.25">
      <c r="A50" s="34" t="s">
        <v>39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7"/>
      <c r="O50" s="7"/>
    </row>
    <row r="52" spans="1:15" x14ac:dyDescent="0.25">
      <c r="J52" s="14"/>
    </row>
    <row r="56" spans="1:15" x14ac:dyDescent="0.25">
      <c r="L56" s="14"/>
    </row>
  </sheetData>
  <mergeCells count="18">
    <mergeCell ref="A50:M50"/>
    <mergeCell ref="A49:M49"/>
    <mergeCell ref="J12:K12"/>
    <mergeCell ref="B14:L14"/>
    <mergeCell ref="A47:M47"/>
    <mergeCell ref="A48:M48"/>
    <mergeCell ref="M18:M19"/>
    <mergeCell ref="A17:B17"/>
    <mergeCell ref="C17:D17"/>
    <mergeCell ref="H18:H19"/>
    <mergeCell ref="I18:I19"/>
    <mergeCell ref="J18:J19"/>
    <mergeCell ref="K18:K19"/>
    <mergeCell ref="L18:L19"/>
    <mergeCell ref="A18:A19"/>
    <mergeCell ref="G3:M3"/>
    <mergeCell ref="B18:B19"/>
    <mergeCell ref="C18:D18"/>
  </mergeCells>
  <conditionalFormatting sqref="L20:L45">
    <cfRule type="containsText" dxfId="5" priority="10" operator="containsText" text="НЕ">
      <formula>NOT(ISERROR(SEARCH("НЕ",L20)))</formula>
    </cfRule>
    <cfRule type="containsText" dxfId="4" priority="11" operator="containsText" text="ОДНОРОДНЫЕ">
      <formula>NOT(ISERROR(SEARCH("ОДНОРОДНЫЕ",L20)))</formula>
    </cfRule>
    <cfRule type="containsText" dxfId="3" priority="12" operator="containsText" text="НЕОДНОРОДНЫЕ">
      <formula>NOT(ISERROR(SEARCH("НЕОДНОРОДНЫЕ",L20)))</formula>
    </cfRule>
  </conditionalFormatting>
  <conditionalFormatting sqref="L20:L45">
    <cfRule type="containsText" dxfId="2" priority="7" operator="containsText" text="НЕОДНОРОДНЫЕ">
      <formula>NOT(ISERROR(SEARCH("НЕОДНОРОДНЫЕ",L20)))</formula>
    </cfRule>
    <cfRule type="containsText" dxfId="1" priority="8" operator="containsText" text="ОДНОРОДНЫЕ">
      <formula>NOT(ISERROR(SEARCH("ОДНОРОДНЫЕ",L20)))</formula>
    </cfRule>
    <cfRule type="containsText" dxfId="0" priority="9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2023-07-11T07:21:15Z</dcterms:modified>
</cp:coreProperties>
</file>