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5" i="1" l="1"/>
  <c r="J45" i="1" l="1"/>
  <c r="O45" i="1" s="1"/>
  <c r="K45" i="1"/>
  <c r="L45" i="1"/>
  <c r="M45" i="1" s="1"/>
  <c r="N45" i="1" s="1"/>
  <c r="J46" i="1"/>
  <c r="K46" i="1"/>
  <c r="L46" i="1"/>
  <c r="J47" i="1"/>
  <c r="O47" i="1" s="1"/>
  <c r="K47" i="1"/>
  <c r="L47" i="1"/>
  <c r="M47" i="1" l="1"/>
  <c r="N47" i="1" s="1"/>
  <c r="M46" i="1"/>
  <c r="N46" i="1" s="1"/>
  <c r="O46" i="1"/>
  <c r="J19" i="1"/>
  <c r="O19" i="1" s="1"/>
  <c r="J20" i="1"/>
  <c r="O20" i="1" s="1"/>
  <c r="J21" i="1"/>
  <c r="O21" i="1" s="1"/>
  <c r="J22" i="1"/>
  <c r="O22" i="1" s="1"/>
  <c r="J23" i="1"/>
  <c r="O23" i="1" s="1"/>
  <c r="J24" i="1"/>
  <c r="O24" i="1" s="1"/>
  <c r="J25" i="1"/>
  <c r="O25" i="1" s="1"/>
  <c r="J26" i="1"/>
  <c r="O26" i="1" s="1"/>
  <c r="J27" i="1"/>
  <c r="O27" i="1" s="1"/>
  <c r="J28" i="1"/>
  <c r="O28" i="1" s="1"/>
  <c r="J29" i="1"/>
  <c r="O29" i="1" s="1"/>
  <c r="J30" i="1"/>
  <c r="O30" i="1" s="1"/>
  <c r="J31" i="1"/>
  <c r="O31" i="1" s="1"/>
  <c r="J32" i="1"/>
  <c r="J33" i="1"/>
  <c r="O33" i="1" s="1"/>
  <c r="J34" i="1"/>
  <c r="J35" i="1"/>
  <c r="O35" i="1" s="1"/>
  <c r="J36" i="1"/>
  <c r="J37" i="1"/>
  <c r="O37" i="1" s="1"/>
  <c r="J38" i="1"/>
  <c r="J39" i="1"/>
  <c r="O39" i="1" s="1"/>
  <c r="J40" i="1"/>
  <c r="J41" i="1"/>
  <c r="O41" i="1" s="1"/>
  <c r="J42" i="1"/>
  <c r="J43" i="1"/>
  <c r="O43" i="1" s="1"/>
  <c r="J44" i="1"/>
  <c r="J48" i="1"/>
  <c r="L48" i="1"/>
  <c r="K48" i="1"/>
  <c r="L44" i="1"/>
  <c r="K44" i="1"/>
  <c r="L43" i="1"/>
  <c r="K43" i="1"/>
  <c r="L42" i="1"/>
  <c r="K42" i="1"/>
  <c r="L41" i="1"/>
  <c r="K41" i="1"/>
  <c r="L40" i="1"/>
  <c r="K40" i="1"/>
  <c r="L39" i="1"/>
  <c r="M39" i="1" s="1"/>
  <c r="N39" i="1" s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J18" i="1"/>
  <c r="O18" i="1" s="1"/>
  <c r="M35" i="1" l="1"/>
  <c r="N35" i="1" s="1"/>
  <c r="M25" i="1"/>
  <c r="N25" i="1" s="1"/>
  <c r="M32" i="1"/>
  <c r="N32" i="1" s="1"/>
  <c r="M40" i="1"/>
  <c r="N40" i="1" s="1"/>
  <c r="M37" i="1"/>
  <c r="N37" i="1" s="1"/>
  <c r="M27" i="1"/>
  <c r="N27" i="1" s="1"/>
  <c r="M44" i="1"/>
  <c r="N44" i="1" s="1"/>
  <c r="M31" i="1"/>
  <c r="N31" i="1" s="1"/>
  <c r="M36" i="1"/>
  <c r="N36" i="1" s="1"/>
  <c r="M43" i="1"/>
  <c r="N43" i="1" s="1"/>
  <c r="M41" i="1"/>
  <c r="N41" i="1" s="1"/>
  <c r="M33" i="1"/>
  <c r="N33" i="1" s="1"/>
  <c r="M23" i="1"/>
  <c r="N23" i="1" s="1"/>
  <c r="M21" i="1"/>
  <c r="N21" i="1" s="1"/>
  <c r="M29" i="1"/>
  <c r="N29" i="1" s="1"/>
  <c r="M19" i="1"/>
  <c r="N19" i="1" s="1"/>
  <c r="M18" i="1"/>
  <c r="N18" i="1" s="1"/>
  <c r="M22" i="1"/>
  <c r="N22" i="1" s="1"/>
  <c r="M26" i="1"/>
  <c r="N26" i="1" s="1"/>
  <c r="M30" i="1"/>
  <c r="N30" i="1" s="1"/>
  <c r="M20" i="1"/>
  <c r="N20" i="1" s="1"/>
  <c r="M24" i="1"/>
  <c r="N24" i="1" s="1"/>
  <c r="M28" i="1"/>
  <c r="N28" i="1" s="1"/>
  <c r="M34" i="1"/>
  <c r="N34" i="1" s="1"/>
  <c r="M38" i="1"/>
  <c r="N38" i="1" s="1"/>
  <c r="M42" i="1"/>
  <c r="N42" i="1" s="1"/>
  <c r="M48" i="1"/>
  <c r="N48" i="1" s="1"/>
  <c r="O32" i="1"/>
  <c r="O36" i="1"/>
  <c r="O42" i="1"/>
  <c r="O44" i="1"/>
  <c r="O48" i="1"/>
  <c r="O40" i="1"/>
  <c r="O34" i="1"/>
  <c r="O38" i="1"/>
</calcChain>
</file>

<file path=xl/sharedStrings.xml><?xml version="1.0" encoding="utf-8"?>
<sst xmlns="http://schemas.openxmlformats.org/spreadsheetml/2006/main" count="104" uniqueCount="60">
  <si>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</si>
  <si>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</si>
  <si>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</si>
  <si>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</si>
  <si>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</si>
  <si>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</si>
  <si>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</si>
  <si>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</si>
  <si>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</si>
  <si>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</si>
  <si>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</si>
  <si>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</si>
  <si>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</si>
  <si>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</si>
  <si>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</si>
  <si>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</si>
  <si>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</si>
  <si>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</si>
  <si>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</si>
  <si>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</si>
  <si>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</si>
  <si>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</si>
  <si>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</si>
  <si>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Уп.</t>
  </si>
  <si>
    <t>Шт.</t>
  </si>
  <si>
    <t>Источник № 1</t>
  </si>
  <si>
    <t>Источник № 2</t>
  </si>
  <si>
    <t>Источник № 3</t>
  </si>
  <si>
    <t>№ 173-23</t>
  </si>
  <si>
    <t xml:space="preserve">на поставку лекарственных препаратов для нужд «ОГАУЗ ИГКБ № 8» </t>
  </si>
  <si>
    <t>путем запроса котировок в электронной форме</t>
  </si>
  <si>
    <t xml:space="preserve">Моксонидин </t>
  </si>
  <si>
    <t>Верапамил</t>
  </si>
  <si>
    <t xml:space="preserve">Дигоксин </t>
  </si>
  <si>
    <t xml:space="preserve">Лозартан </t>
  </si>
  <si>
    <t>Бисопролол</t>
  </si>
  <si>
    <t>Амиодарон</t>
  </si>
  <si>
    <t xml:space="preserve">Ивабрадин </t>
  </si>
  <si>
    <t xml:space="preserve">Метопролол </t>
  </si>
  <si>
    <t xml:space="preserve">Изосорбида динитрат </t>
  </si>
  <si>
    <t>Допамин</t>
  </si>
  <si>
    <t xml:space="preserve">Допамин </t>
  </si>
  <si>
    <t>Пентоксифиллин</t>
  </si>
  <si>
    <t>Аторвастатин</t>
  </si>
  <si>
    <t>Азаметония бромид</t>
  </si>
  <si>
    <t>Эналаприлат</t>
  </si>
  <si>
    <t>Силденафил</t>
  </si>
  <si>
    <t>Вазелиновое масло</t>
  </si>
  <si>
    <t>Йод</t>
  </si>
  <si>
    <t>Левомицетин</t>
  </si>
  <si>
    <t>Сульфацил натрия</t>
  </si>
  <si>
    <t xml:space="preserve">Фенилэфрин </t>
  </si>
  <si>
    <t xml:space="preserve">Периндоприла аргинин </t>
  </si>
  <si>
    <t xml:space="preserve">Эпинефрин </t>
  </si>
  <si>
    <t>Источник № 4</t>
  </si>
  <si>
    <t>Источник № 5</t>
  </si>
  <si>
    <t>Система электронного заказа "ФармКомандир"  03.07.2023</t>
  </si>
  <si>
    <t>Государственный реестр предельных отпускных цен</t>
  </si>
  <si>
    <t>Начальная (максимальная) цена договора устанавливается в размере 400355,11 руб. (четыреста тысяч триста пятьдесят пять рублей одиннадцать копеек)</t>
  </si>
  <si>
    <t>(в редакции с изменениями от 18.07.2023г.)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</si>
</sst>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tabSelected="1" zoomScale="85" zoomScaleNormal="85" zoomScalePageLayoutView="70" workbookViewId="0">
      <selection activeCell="O5" sqref="O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7.5703125" style="3" customWidth="1"/>
    <col min="6" max="6" width="16.42578125" style="3" customWidth="1"/>
    <col min="7" max="7" width="17.42578125" style="3" customWidth="1"/>
    <col min="8" max="8" width="16.42578125" style="3" customWidth="1"/>
    <col min="9" max="9" width="17.140625" style="3" customWidth="1"/>
    <col min="10" max="10" width="13.7109375" style="3" customWidth="1"/>
    <col min="11" max="11" width="8.5703125" style="2" customWidth="1"/>
    <col min="12" max="12" width="12.5703125" style="2" customWidth="1"/>
    <col min="13" max="13" width="10.28515625" style="2" customWidth="1"/>
    <col min="14" max="14" width="15.28515625" style="2" customWidth="1"/>
    <col min="15" max="15" width="13.28515625" style="3" customWidth="1"/>
    <col min="16" max="16384" width="9.140625" style="1"/>
  </cols>
  <sheetData>
    <row r="1" spans="1:15" x14ac:dyDescent="0.25">
      <c r="O1" s="9" t="s">
        <v>21</v>
      </c>
    </row>
    <row r="2" spans="1:15" x14ac:dyDescent="0.25">
      <c r="O2" s="9" t="s">
        <v>22</v>
      </c>
    </row>
    <row r="3" spans="1:15" x14ac:dyDescent="0.25">
      <c r="O3" s="9" t="s">
        <v>29</v>
      </c>
    </row>
    <row r="4" spans="1:15" x14ac:dyDescent="0.25">
      <c r="O4" s="9" t="s">
        <v>30</v>
      </c>
    </row>
    <row r="5" spans="1:15" x14ac:dyDescent="0.25">
      <c r="M5" s="17"/>
      <c r="N5" s="17"/>
      <c r="O5" s="18" t="s">
        <v>59</v>
      </c>
    </row>
    <row r="6" spans="1:15" x14ac:dyDescent="0.25">
      <c r="O6" s="9" t="s">
        <v>28</v>
      </c>
    </row>
    <row r="7" spans="1:15" x14ac:dyDescent="0.25">
      <c r="O7" s="10" t="s">
        <v>13</v>
      </c>
    </row>
    <row r="8" spans="1:15" x14ac:dyDescent="0.25">
      <c r="O8" s="11" t="s">
        <v>18</v>
      </c>
    </row>
    <row r="9" spans="1:15" x14ac:dyDescent="0.25">
      <c r="O9" s="11" t="s">
        <v>14</v>
      </c>
    </row>
    <row r="11" spans="1:15" x14ac:dyDescent="0.25">
      <c r="L11" s="22" t="s">
        <v>17</v>
      </c>
      <c r="M11" s="22"/>
      <c r="O11" s="3" t="s">
        <v>15</v>
      </c>
    </row>
    <row r="13" spans="1:15" x14ac:dyDescent="0.25">
      <c r="B13" s="22" t="s">
        <v>16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5" spans="1:15" s="2" customFormat="1" ht="75" x14ac:dyDescent="0.25">
      <c r="A15" s="25" t="s">
        <v>11</v>
      </c>
      <c r="B15" s="26"/>
      <c r="C15" s="27">
        <f>SUMIF(O18:O48,"&gt;0")</f>
        <v>400355.10875000007</v>
      </c>
      <c r="D15" s="26"/>
      <c r="E15" s="7" t="s">
        <v>56</v>
      </c>
      <c r="F15" s="7" t="s">
        <v>56</v>
      </c>
      <c r="G15" s="7" t="s">
        <v>56</v>
      </c>
      <c r="H15" s="7" t="s">
        <v>56</v>
      </c>
      <c r="I15" s="7" t="s">
        <v>57</v>
      </c>
      <c r="J15" s="7"/>
      <c r="K15" s="8"/>
      <c r="L15" s="8"/>
      <c r="M15" s="8"/>
      <c r="N15" s="8"/>
      <c r="O15" s="7"/>
    </row>
    <row r="16" spans="1:15" s="2" customFormat="1" x14ac:dyDescent="0.25">
      <c r="A16" s="19" t="s">
        <v>0</v>
      </c>
      <c r="B16" s="19" t="s">
        <v>1</v>
      </c>
      <c r="C16" s="19" t="s">
        <v>2</v>
      </c>
      <c r="D16" s="19"/>
      <c r="E16" s="7" t="s">
        <v>25</v>
      </c>
      <c r="F16" s="7" t="s">
        <v>26</v>
      </c>
      <c r="G16" s="7" t="s">
        <v>27</v>
      </c>
      <c r="H16" s="7" t="s">
        <v>54</v>
      </c>
      <c r="I16" s="7" t="s">
        <v>55</v>
      </c>
      <c r="J16" s="28" t="s">
        <v>12</v>
      </c>
      <c r="K16" s="19" t="s">
        <v>8</v>
      </c>
      <c r="L16" s="19" t="s">
        <v>9</v>
      </c>
      <c r="M16" s="19" t="s">
        <v>10</v>
      </c>
      <c r="N16" s="19" t="s">
        <v>6</v>
      </c>
      <c r="O16" s="24" t="s">
        <v>7</v>
      </c>
    </row>
    <row r="17" spans="1:15" s="2" customFormat="1" x14ac:dyDescent="0.25">
      <c r="A17" s="19"/>
      <c r="B17" s="20"/>
      <c r="C17" s="14" t="s">
        <v>3</v>
      </c>
      <c r="D17" s="14" t="s">
        <v>4</v>
      </c>
      <c r="E17" s="7" t="s">
        <v>5</v>
      </c>
      <c r="F17" s="7" t="s">
        <v>5</v>
      </c>
      <c r="G17" s="7" t="s">
        <v>5</v>
      </c>
      <c r="H17" s="7" t="s">
        <v>5</v>
      </c>
      <c r="I17" s="7" t="s">
        <v>5</v>
      </c>
      <c r="J17" s="29"/>
      <c r="K17" s="19"/>
      <c r="L17" s="19"/>
      <c r="M17" s="19"/>
      <c r="N17" s="19"/>
      <c r="O17" s="24"/>
    </row>
    <row r="18" spans="1:15" s="2" customFormat="1" ht="30" x14ac:dyDescent="0.25">
      <c r="A18" s="15">
        <v>1</v>
      </c>
      <c r="B18" s="4" t="s">
        <v>31</v>
      </c>
      <c r="C18" s="6" t="s">
        <v>23</v>
      </c>
      <c r="D18" s="6">
        <v>100</v>
      </c>
      <c r="E18" s="13">
        <v>195.2</v>
      </c>
      <c r="F18" s="13">
        <v>217.53</v>
      </c>
      <c r="G18" s="13">
        <v>299.86</v>
      </c>
      <c r="H18" s="13">
        <v>306.58999999999997</v>
      </c>
      <c r="I18" s="13"/>
      <c r="J18" s="7">
        <f t="shared" ref="J18:J48" si="0">AVERAGE(E18:I18)</f>
        <v>254.79500000000002</v>
      </c>
      <c r="K18" s="8">
        <f t="shared" ref="K18:K48" si="1">COUNT(E18:I18)</f>
        <v>4</v>
      </c>
      <c r="L18" s="8">
        <f t="shared" ref="L18:L48" si="2">STDEV(E18:I18)</f>
        <v>56.726891036497385</v>
      </c>
      <c r="M18" s="8">
        <f t="shared" ref="M18:M48" si="3">L18/J18*100</f>
        <v>22.263737921269016</v>
      </c>
      <c r="N18" s="8" t="str">
        <f>IF(M18&lt;33,"ОДНОРОДНЫЕ","НЕОДНОРОДНЫЕ")</f>
        <v>ОДНОРОДНЫЕ</v>
      </c>
      <c r="O18" s="7">
        <f t="shared" ref="O18:O48" si="4">D18*J18</f>
        <v>25479.5</v>
      </c>
    </row>
    <row r="19" spans="1:15" s="2" customFormat="1" ht="30" x14ac:dyDescent="0.25">
      <c r="A19" s="15">
        <v>2</v>
      </c>
      <c r="B19" s="4" t="s">
        <v>31</v>
      </c>
      <c r="C19" s="6" t="s">
        <v>23</v>
      </c>
      <c r="D19" s="6">
        <v>100</v>
      </c>
      <c r="E19" s="13">
        <v>196.9</v>
      </c>
      <c r="F19" s="13">
        <v>199.94</v>
      </c>
      <c r="G19" s="13">
        <v>200.28</v>
      </c>
      <c r="H19" s="13">
        <v>206</v>
      </c>
      <c r="I19" s="13"/>
      <c r="J19" s="7">
        <f t="shared" si="0"/>
        <v>200.78</v>
      </c>
      <c r="K19" s="8">
        <f t="shared" si="1"/>
        <v>4</v>
      </c>
      <c r="L19" s="8">
        <f t="shared" si="2"/>
        <v>3.7972972844730832</v>
      </c>
      <c r="M19" s="8">
        <f t="shared" si="3"/>
        <v>1.8912726787892635</v>
      </c>
      <c r="N19" s="8" t="str">
        <f t="shared" ref="N19:N44" si="5">IF(M19&lt;33,"ОДНОРОДНЫЕ","НЕОДНОРОДНЫЕ")</f>
        <v>ОДНОРОДНЫЕ</v>
      </c>
      <c r="O19" s="7">
        <f t="shared" si="4"/>
        <v>20078</v>
      </c>
    </row>
    <row r="20" spans="1:15" s="2" customFormat="1" ht="30" x14ac:dyDescent="0.25">
      <c r="A20" s="15">
        <v>3</v>
      </c>
      <c r="B20" s="5" t="s">
        <v>32</v>
      </c>
      <c r="C20" s="6" t="s">
        <v>23</v>
      </c>
      <c r="D20" s="6">
        <v>20</v>
      </c>
      <c r="E20" s="13">
        <v>40.020000000000003</v>
      </c>
      <c r="F20" s="13">
        <v>40.49</v>
      </c>
      <c r="G20" s="13">
        <v>40.770000000000003</v>
      </c>
      <c r="H20" s="13">
        <v>40.83</v>
      </c>
      <c r="I20" s="13"/>
      <c r="J20" s="7">
        <f t="shared" si="0"/>
        <v>40.527500000000003</v>
      </c>
      <c r="K20" s="8">
        <f t="shared" si="1"/>
        <v>4</v>
      </c>
      <c r="L20" s="8">
        <f t="shared" si="2"/>
        <v>0.36935755034925039</v>
      </c>
      <c r="M20" s="8">
        <f t="shared" si="3"/>
        <v>0.91137511652396608</v>
      </c>
      <c r="N20" s="8" t="str">
        <f t="shared" si="5"/>
        <v>ОДНОРОДНЫЕ</v>
      </c>
      <c r="O20" s="7">
        <f t="shared" si="4"/>
        <v>810.55000000000007</v>
      </c>
    </row>
    <row r="21" spans="1:15" s="2" customFormat="1" ht="30" x14ac:dyDescent="0.25">
      <c r="A21" s="15">
        <v>4</v>
      </c>
      <c r="B21" s="5" t="s">
        <v>33</v>
      </c>
      <c r="C21" s="6" t="s">
        <v>23</v>
      </c>
      <c r="D21" s="6">
        <v>80</v>
      </c>
      <c r="E21" s="13">
        <v>36.32</v>
      </c>
      <c r="F21" s="13">
        <v>37.86</v>
      </c>
      <c r="G21" s="13">
        <v>38.19</v>
      </c>
      <c r="H21" s="13">
        <v>39.68</v>
      </c>
      <c r="I21" s="13"/>
      <c r="J21" s="7">
        <f t="shared" si="0"/>
        <v>38.012500000000003</v>
      </c>
      <c r="K21" s="8">
        <f t="shared" si="1"/>
        <v>4</v>
      </c>
      <c r="L21" s="8">
        <f t="shared" si="2"/>
        <v>1.3783897610376146</v>
      </c>
      <c r="M21" s="8">
        <f t="shared" si="3"/>
        <v>3.6261486643541319</v>
      </c>
      <c r="N21" s="8" t="str">
        <f t="shared" si="5"/>
        <v>ОДНОРОДНЫЕ</v>
      </c>
      <c r="O21" s="7">
        <f t="shared" si="4"/>
        <v>3041</v>
      </c>
    </row>
    <row r="22" spans="1:15" s="2" customFormat="1" ht="30" customHeight="1" x14ac:dyDescent="0.25">
      <c r="A22" s="15">
        <v>5</v>
      </c>
      <c r="B22" s="5" t="s">
        <v>34</v>
      </c>
      <c r="C22" s="6" t="s">
        <v>23</v>
      </c>
      <c r="D22" s="6">
        <v>160</v>
      </c>
      <c r="E22" s="13">
        <v>130.01</v>
      </c>
      <c r="F22" s="13">
        <v>131.44999999999999</v>
      </c>
      <c r="G22" s="13">
        <v>131.49</v>
      </c>
      <c r="H22" s="13"/>
      <c r="I22" s="13"/>
      <c r="J22" s="7">
        <f t="shared" si="0"/>
        <v>130.98333333333332</v>
      </c>
      <c r="K22" s="8">
        <f t="shared" si="1"/>
        <v>3</v>
      </c>
      <c r="L22" s="8">
        <f t="shared" si="2"/>
        <v>0.84316862686733163</v>
      </c>
      <c r="M22" s="8">
        <f t="shared" si="3"/>
        <v>0.64372207166356921</v>
      </c>
      <c r="N22" s="8" t="str">
        <f t="shared" si="5"/>
        <v>ОДНОРОДНЫЕ</v>
      </c>
      <c r="O22" s="7">
        <f t="shared" si="4"/>
        <v>20957.333333333332</v>
      </c>
    </row>
    <row r="23" spans="1:15" s="2" customFormat="1" ht="30" customHeight="1" x14ac:dyDescent="0.25">
      <c r="A23" s="15">
        <v>6</v>
      </c>
      <c r="B23" s="5" t="s">
        <v>34</v>
      </c>
      <c r="C23" s="6" t="s">
        <v>23</v>
      </c>
      <c r="D23" s="6">
        <v>200</v>
      </c>
      <c r="E23" s="13">
        <v>103.4</v>
      </c>
      <c r="F23" s="13">
        <v>103.4</v>
      </c>
      <c r="G23" s="13">
        <v>103.4</v>
      </c>
      <c r="H23" s="13">
        <v>103.4</v>
      </c>
      <c r="I23" s="13"/>
      <c r="J23" s="7">
        <f t="shared" si="0"/>
        <v>103.4</v>
      </c>
      <c r="K23" s="8">
        <f t="shared" si="1"/>
        <v>4</v>
      </c>
      <c r="L23" s="8">
        <f t="shared" si="2"/>
        <v>0</v>
      </c>
      <c r="M23" s="8">
        <f t="shared" si="3"/>
        <v>0</v>
      </c>
      <c r="N23" s="8" t="str">
        <f t="shared" si="5"/>
        <v>ОДНОРОДНЫЕ</v>
      </c>
      <c r="O23" s="7">
        <f t="shared" si="4"/>
        <v>20680</v>
      </c>
    </row>
    <row r="24" spans="1:15" s="2" customFormat="1" ht="30" customHeight="1" x14ac:dyDescent="0.25">
      <c r="A24" s="15">
        <v>7</v>
      </c>
      <c r="B24" s="5" t="s">
        <v>34</v>
      </c>
      <c r="C24" s="6" t="s">
        <v>23</v>
      </c>
      <c r="D24" s="6">
        <v>120</v>
      </c>
      <c r="E24" s="13">
        <v>51.7</v>
      </c>
      <c r="F24" s="13">
        <v>51.7</v>
      </c>
      <c r="G24" s="13">
        <v>51.88</v>
      </c>
      <c r="H24" s="13">
        <v>51.7</v>
      </c>
      <c r="I24" s="13"/>
      <c r="J24" s="7">
        <f t="shared" si="0"/>
        <v>51.745000000000005</v>
      </c>
      <c r="K24" s="8">
        <f t="shared" si="1"/>
        <v>4</v>
      </c>
      <c r="L24" s="8">
        <f t="shared" si="2"/>
        <v>8.9999999999999858E-2</v>
      </c>
      <c r="M24" s="8">
        <f t="shared" si="3"/>
        <v>0.17392984829452093</v>
      </c>
      <c r="N24" s="8" t="str">
        <f t="shared" si="5"/>
        <v>ОДНОРОДНЫЕ</v>
      </c>
      <c r="O24" s="7">
        <f t="shared" si="4"/>
        <v>6209.4000000000005</v>
      </c>
    </row>
    <row r="25" spans="1:15" s="2" customFormat="1" ht="30" x14ac:dyDescent="0.25">
      <c r="A25" s="15">
        <v>8</v>
      </c>
      <c r="B25" s="5" t="s">
        <v>34</v>
      </c>
      <c r="C25" s="6" t="s">
        <v>23</v>
      </c>
      <c r="D25" s="6">
        <v>10</v>
      </c>
      <c r="E25" s="13">
        <v>153.51</v>
      </c>
      <c r="F25" s="13">
        <v>153.88999999999999</v>
      </c>
      <c r="G25" s="13">
        <v>158.81</v>
      </c>
      <c r="H25" s="13"/>
      <c r="I25" s="13"/>
      <c r="J25" s="7">
        <f t="shared" si="0"/>
        <v>155.40333333333334</v>
      </c>
      <c r="K25" s="8">
        <f t="shared" si="1"/>
        <v>3</v>
      </c>
      <c r="L25" s="8">
        <f t="shared" si="2"/>
        <v>2.9563716500692836</v>
      </c>
      <c r="M25" s="8">
        <f t="shared" si="3"/>
        <v>1.9023862530207096</v>
      </c>
      <c r="N25" s="8" t="str">
        <f t="shared" si="5"/>
        <v>ОДНОРОДНЫЕ</v>
      </c>
      <c r="O25" s="7">
        <f t="shared" si="4"/>
        <v>1554.0333333333333</v>
      </c>
    </row>
    <row r="26" spans="1:15" s="2" customFormat="1" ht="30" x14ac:dyDescent="0.25">
      <c r="A26" s="15">
        <v>9</v>
      </c>
      <c r="B26" s="4" t="s">
        <v>35</v>
      </c>
      <c r="C26" s="6" t="s">
        <v>23</v>
      </c>
      <c r="D26" s="6">
        <v>200</v>
      </c>
      <c r="E26" s="13">
        <v>76.459999999999994</v>
      </c>
      <c r="F26" s="13">
        <v>77.66</v>
      </c>
      <c r="G26" s="13">
        <v>78.58</v>
      </c>
      <c r="H26" s="13">
        <v>78.75</v>
      </c>
      <c r="I26" s="13"/>
      <c r="J26" s="7">
        <f t="shared" si="0"/>
        <v>77.862499999999997</v>
      </c>
      <c r="K26" s="8">
        <f t="shared" si="1"/>
        <v>4</v>
      </c>
      <c r="L26" s="8">
        <f t="shared" si="2"/>
        <v>1.0504721160824175</v>
      </c>
      <c r="M26" s="8">
        <f t="shared" si="3"/>
        <v>1.3491374102840488</v>
      </c>
      <c r="N26" s="8" t="str">
        <f t="shared" si="5"/>
        <v>ОДНОРОДНЫЕ</v>
      </c>
      <c r="O26" s="7">
        <f t="shared" si="4"/>
        <v>15572.5</v>
      </c>
    </row>
    <row r="27" spans="1:15" s="2" customFormat="1" ht="30" x14ac:dyDescent="0.25">
      <c r="A27" s="15">
        <v>10</v>
      </c>
      <c r="B27" s="5" t="s">
        <v>36</v>
      </c>
      <c r="C27" s="6" t="s">
        <v>23</v>
      </c>
      <c r="D27" s="6">
        <v>60</v>
      </c>
      <c r="E27" s="13">
        <v>169.85</v>
      </c>
      <c r="F27" s="13">
        <v>170.3</v>
      </c>
      <c r="G27" s="13">
        <v>206.42</v>
      </c>
      <c r="H27" s="13">
        <v>242.57</v>
      </c>
      <c r="I27" s="13"/>
      <c r="J27" s="7">
        <f t="shared" si="0"/>
        <v>197.28499999999997</v>
      </c>
      <c r="K27" s="8">
        <f t="shared" si="1"/>
        <v>4</v>
      </c>
      <c r="L27" s="8">
        <f t="shared" si="2"/>
        <v>34.71334469624049</v>
      </c>
      <c r="M27" s="8">
        <f t="shared" si="3"/>
        <v>17.595531690823172</v>
      </c>
      <c r="N27" s="8" t="str">
        <f t="shared" si="5"/>
        <v>ОДНОРОДНЫЕ</v>
      </c>
      <c r="O27" s="7">
        <f t="shared" si="4"/>
        <v>11837.099999999999</v>
      </c>
    </row>
    <row r="28" spans="1:15" s="2" customFormat="1" ht="30" x14ac:dyDescent="0.25">
      <c r="A28" s="15">
        <v>11</v>
      </c>
      <c r="B28" s="5" t="s">
        <v>37</v>
      </c>
      <c r="C28" s="6" t="s">
        <v>23</v>
      </c>
      <c r="D28" s="6">
        <v>5</v>
      </c>
      <c r="E28" s="13">
        <v>600</v>
      </c>
      <c r="F28" s="13">
        <v>632.05999999999995</v>
      </c>
      <c r="G28" s="13">
        <v>713.08</v>
      </c>
      <c r="H28" s="13">
        <v>716.75</v>
      </c>
      <c r="I28" s="13"/>
      <c r="J28" s="7">
        <f t="shared" si="0"/>
        <v>665.47249999999997</v>
      </c>
      <c r="K28" s="8">
        <f t="shared" si="1"/>
        <v>4</v>
      </c>
      <c r="L28" s="8">
        <f t="shared" si="2"/>
        <v>58.591522353209676</v>
      </c>
      <c r="M28" s="8">
        <f t="shared" si="3"/>
        <v>8.8044994125541898</v>
      </c>
      <c r="N28" s="8" t="str">
        <f t="shared" si="5"/>
        <v>ОДНОРОДНЫЕ</v>
      </c>
      <c r="O28" s="7">
        <f t="shared" si="4"/>
        <v>3327.3624999999997</v>
      </c>
    </row>
    <row r="29" spans="1:15" s="2" customFormat="1" ht="30" x14ac:dyDescent="0.25">
      <c r="A29" s="15">
        <v>12</v>
      </c>
      <c r="B29" s="4" t="s">
        <v>38</v>
      </c>
      <c r="C29" s="6" t="s">
        <v>23</v>
      </c>
      <c r="D29" s="6">
        <v>40</v>
      </c>
      <c r="E29" s="13">
        <v>254.42</v>
      </c>
      <c r="F29" s="13">
        <v>266.19</v>
      </c>
      <c r="G29" s="13">
        <v>280.58999999999997</v>
      </c>
      <c r="H29" s="13"/>
      <c r="I29" s="13"/>
      <c r="J29" s="7">
        <f t="shared" si="0"/>
        <v>267.06666666666666</v>
      </c>
      <c r="K29" s="8">
        <f t="shared" si="1"/>
        <v>3</v>
      </c>
      <c r="L29" s="8">
        <f t="shared" si="2"/>
        <v>13.107007031864031</v>
      </c>
      <c r="M29" s="8">
        <f t="shared" si="3"/>
        <v>4.9077659879670605</v>
      </c>
      <c r="N29" s="8" t="str">
        <f t="shared" si="5"/>
        <v>ОДНОРОДНЫЕ</v>
      </c>
      <c r="O29" s="7">
        <f t="shared" si="4"/>
        <v>10682.666666666666</v>
      </c>
    </row>
    <row r="30" spans="1:15" s="2" customFormat="1" ht="30" x14ac:dyDescent="0.25">
      <c r="A30" s="15">
        <v>13</v>
      </c>
      <c r="B30" s="4" t="s">
        <v>38</v>
      </c>
      <c r="C30" s="6" t="s">
        <v>23</v>
      </c>
      <c r="D30" s="6">
        <v>40</v>
      </c>
      <c r="E30" s="13">
        <v>127</v>
      </c>
      <c r="F30" s="13">
        <v>130.27000000000001</v>
      </c>
      <c r="G30" s="13">
        <v>139.34</v>
      </c>
      <c r="H30" s="13"/>
      <c r="I30" s="13"/>
      <c r="J30" s="7">
        <f t="shared" si="0"/>
        <v>132.20333333333335</v>
      </c>
      <c r="K30" s="8">
        <f t="shared" si="1"/>
        <v>3</v>
      </c>
      <c r="L30" s="8">
        <f t="shared" si="2"/>
        <v>6.3931395521553682</v>
      </c>
      <c r="M30" s="8">
        <f t="shared" si="3"/>
        <v>4.8358383945099979</v>
      </c>
      <c r="N30" s="8" t="str">
        <f t="shared" si="5"/>
        <v>ОДНОРОДНЫЕ</v>
      </c>
      <c r="O30" s="7">
        <f t="shared" si="4"/>
        <v>5288.1333333333341</v>
      </c>
    </row>
    <row r="31" spans="1:15" s="2" customFormat="1" ht="30" x14ac:dyDescent="0.25">
      <c r="A31" s="15">
        <v>14</v>
      </c>
      <c r="B31" s="5" t="s">
        <v>39</v>
      </c>
      <c r="C31" s="6" t="s">
        <v>23</v>
      </c>
      <c r="D31" s="6">
        <v>15</v>
      </c>
      <c r="E31" s="13">
        <v>652.57000000000005</v>
      </c>
      <c r="F31" s="13">
        <v>752.45</v>
      </c>
      <c r="G31" s="13">
        <v>984.34</v>
      </c>
      <c r="H31" s="13"/>
      <c r="I31" s="13">
        <v>846.06100000000004</v>
      </c>
      <c r="J31" s="7">
        <f t="shared" si="0"/>
        <v>808.85525000000007</v>
      </c>
      <c r="K31" s="8">
        <f t="shared" si="1"/>
        <v>4</v>
      </c>
      <c r="L31" s="8">
        <f t="shared" si="2"/>
        <v>141.1686897660027</v>
      </c>
      <c r="M31" s="8">
        <f t="shared" si="3"/>
        <v>17.452898991012631</v>
      </c>
      <c r="N31" s="8" t="str">
        <f t="shared" si="5"/>
        <v>ОДНОРОДНЫЕ</v>
      </c>
      <c r="O31" s="7">
        <f t="shared" si="4"/>
        <v>12132.828750000001</v>
      </c>
    </row>
    <row r="32" spans="1:15" s="2" customFormat="1" ht="30" x14ac:dyDescent="0.25">
      <c r="A32" s="15">
        <v>15</v>
      </c>
      <c r="B32" s="5" t="s">
        <v>40</v>
      </c>
      <c r="C32" s="6" t="s">
        <v>23</v>
      </c>
      <c r="D32" s="6">
        <v>30</v>
      </c>
      <c r="E32" s="13">
        <v>242.5</v>
      </c>
      <c r="F32" s="13">
        <v>251.24</v>
      </c>
      <c r="G32" s="13">
        <v>260.93</v>
      </c>
      <c r="H32" s="13">
        <v>291.94</v>
      </c>
      <c r="I32" s="13"/>
      <c r="J32" s="7">
        <f t="shared" si="0"/>
        <v>261.65250000000003</v>
      </c>
      <c r="K32" s="8">
        <f t="shared" si="1"/>
        <v>4</v>
      </c>
      <c r="L32" s="8">
        <f t="shared" si="2"/>
        <v>21.549115024365463</v>
      </c>
      <c r="M32" s="8">
        <f t="shared" si="3"/>
        <v>8.2357764685472006</v>
      </c>
      <c r="N32" s="8" t="str">
        <f t="shared" si="5"/>
        <v>ОДНОРОДНЫЕ</v>
      </c>
      <c r="O32" s="7">
        <f t="shared" si="4"/>
        <v>7849.5750000000007</v>
      </c>
    </row>
    <row r="33" spans="1:15" s="2" customFormat="1" ht="30" x14ac:dyDescent="0.25">
      <c r="A33" s="15">
        <v>16</v>
      </c>
      <c r="B33" s="5" t="s">
        <v>41</v>
      </c>
      <c r="C33" s="6" t="s">
        <v>23</v>
      </c>
      <c r="D33" s="6">
        <v>80</v>
      </c>
      <c r="E33" s="13">
        <v>68.95</v>
      </c>
      <c r="F33" s="13">
        <v>74.34</v>
      </c>
      <c r="G33" s="13">
        <v>81.150000000000006</v>
      </c>
      <c r="H33" s="13"/>
      <c r="I33" s="13"/>
      <c r="J33" s="7">
        <f t="shared" si="0"/>
        <v>74.813333333333347</v>
      </c>
      <c r="K33" s="8">
        <f t="shared" si="1"/>
        <v>3</v>
      </c>
      <c r="L33" s="8">
        <f t="shared" si="2"/>
        <v>6.1137577097341165</v>
      </c>
      <c r="M33" s="8">
        <f t="shared" si="3"/>
        <v>8.1720161865987997</v>
      </c>
      <c r="N33" s="8" t="str">
        <f t="shared" si="5"/>
        <v>ОДНОРОДНЫЕ</v>
      </c>
      <c r="O33" s="7">
        <f t="shared" si="4"/>
        <v>5985.0666666666675</v>
      </c>
    </row>
    <row r="34" spans="1:15" s="2" customFormat="1" ht="30" x14ac:dyDescent="0.25">
      <c r="A34" s="15">
        <v>17</v>
      </c>
      <c r="B34" s="5" t="s">
        <v>36</v>
      </c>
      <c r="C34" s="6" t="s">
        <v>23</v>
      </c>
      <c r="D34" s="6">
        <v>60</v>
      </c>
      <c r="E34" s="13">
        <v>162.11000000000001</v>
      </c>
      <c r="F34" s="13">
        <v>166.33</v>
      </c>
      <c r="G34" s="13">
        <v>170.14</v>
      </c>
      <c r="H34" s="13">
        <v>172.08</v>
      </c>
      <c r="I34" s="13"/>
      <c r="J34" s="7">
        <f t="shared" si="0"/>
        <v>167.66500000000002</v>
      </c>
      <c r="K34" s="8">
        <f t="shared" si="1"/>
        <v>4</v>
      </c>
      <c r="L34" s="8">
        <f t="shared" si="2"/>
        <v>4.4067410482880227</v>
      </c>
      <c r="M34" s="8">
        <f t="shared" si="3"/>
        <v>2.6283011053517562</v>
      </c>
      <c r="N34" s="8" t="str">
        <f t="shared" si="5"/>
        <v>ОДНОРОДНЫЕ</v>
      </c>
      <c r="O34" s="7">
        <f t="shared" si="4"/>
        <v>10059.900000000001</v>
      </c>
    </row>
    <row r="35" spans="1:15" s="2" customFormat="1" ht="30" x14ac:dyDescent="0.25">
      <c r="A35" s="15">
        <v>18</v>
      </c>
      <c r="B35" s="4" t="s">
        <v>42</v>
      </c>
      <c r="C35" s="6" t="s">
        <v>23</v>
      </c>
      <c r="D35" s="6">
        <v>80</v>
      </c>
      <c r="E35" s="13">
        <v>199.65</v>
      </c>
      <c r="F35" s="13">
        <v>199.65</v>
      </c>
      <c r="G35" s="13">
        <v>201.55</v>
      </c>
      <c r="H35" s="13">
        <v>205.64</v>
      </c>
      <c r="I35" s="13"/>
      <c r="J35" s="7">
        <f t="shared" si="0"/>
        <v>201.6225</v>
      </c>
      <c r="K35" s="8">
        <f t="shared" si="1"/>
        <v>4</v>
      </c>
      <c r="L35" s="8">
        <f t="shared" si="2"/>
        <v>2.824126708677678</v>
      </c>
      <c r="M35" s="8">
        <f t="shared" si="3"/>
        <v>1.4007001741758376</v>
      </c>
      <c r="N35" s="8" t="str">
        <f t="shared" si="5"/>
        <v>ОДНОРОДНЫЕ</v>
      </c>
      <c r="O35" s="7">
        <f t="shared" si="4"/>
        <v>16129.8</v>
      </c>
    </row>
    <row r="36" spans="1:15" s="2" customFormat="1" ht="30" x14ac:dyDescent="0.25">
      <c r="A36" s="15">
        <v>19</v>
      </c>
      <c r="B36" s="5" t="s">
        <v>43</v>
      </c>
      <c r="C36" s="6" t="s">
        <v>23</v>
      </c>
      <c r="D36" s="6">
        <v>500</v>
      </c>
      <c r="E36" s="13">
        <v>312.02999999999997</v>
      </c>
      <c r="F36" s="12">
        <v>323.60000000000002</v>
      </c>
      <c r="G36" s="13">
        <v>338.23</v>
      </c>
      <c r="H36" s="13">
        <v>357.51</v>
      </c>
      <c r="I36" s="13"/>
      <c r="J36" s="7">
        <f t="shared" si="0"/>
        <v>332.84249999999997</v>
      </c>
      <c r="K36" s="8">
        <f t="shared" si="1"/>
        <v>4</v>
      </c>
      <c r="L36" s="8">
        <f t="shared" si="2"/>
        <v>19.630712968882886</v>
      </c>
      <c r="M36" s="8">
        <f t="shared" si="3"/>
        <v>5.8978985462742548</v>
      </c>
      <c r="N36" s="8" t="str">
        <f t="shared" si="5"/>
        <v>ОДНОРОДНЫЕ</v>
      </c>
      <c r="O36" s="7">
        <f t="shared" si="4"/>
        <v>166421.25</v>
      </c>
    </row>
    <row r="37" spans="1:15" s="2" customFormat="1" ht="30" x14ac:dyDescent="0.25">
      <c r="A37" s="15">
        <v>20</v>
      </c>
      <c r="B37" s="5" t="s">
        <v>44</v>
      </c>
      <c r="C37" s="6" t="s">
        <v>23</v>
      </c>
      <c r="D37" s="6">
        <v>1</v>
      </c>
      <c r="E37" s="13">
        <v>1333.46</v>
      </c>
      <c r="F37" s="13">
        <v>1506.54</v>
      </c>
      <c r="G37" s="13">
        <v>1726.32</v>
      </c>
      <c r="H37" s="13"/>
      <c r="I37" s="13"/>
      <c r="J37" s="7">
        <f t="shared" si="0"/>
        <v>1522.1066666666666</v>
      </c>
      <c r="K37" s="8">
        <f t="shared" si="1"/>
        <v>3</v>
      </c>
      <c r="L37" s="8">
        <f t="shared" si="2"/>
        <v>196.8920662021047</v>
      </c>
      <c r="M37" s="8">
        <f t="shared" si="3"/>
        <v>12.935497262704192</v>
      </c>
      <c r="N37" s="8" t="str">
        <f t="shared" si="5"/>
        <v>ОДНОРОДНЫЕ</v>
      </c>
      <c r="O37" s="7">
        <f t="shared" si="4"/>
        <v>1522.1066666666666</v>
      </c>
    </row>
    <row r="38" spans="1:15" s="2" customFormat="1" ht="30" x14ac:dyDescent="0.25">
      <c r="A38" s="15">
        <v>21</v>
      </c>
      <c r="B38" s="4" t="s">
        <v>45</v>
      </c>
      <c r="C38" s="6" t="s">
        <v>23</v>
      </c>
      <c r="D38" s="6">
        <v>1</v>
      </c>
      <c r="E38" s="13">
        <v>796.94</v>
      </c>
      <c r="F38" s="13">
        <v>802.92</v>
      </c>
      <c r="G38" s="12">
        <v>872.92</v>
      </c>
      <c r="H38" s="13"/>
      <c r="I38" s="13"/>
      <c r="J38" s="7">
        <f t="shared" si="0"/>
        <v>824.2600000000001</v>
      </c>
      <c r="K38" s="8">
        <f t="shared" si="1"/>
        <v>3</v>
      </c>
      <c r="L38" s="8">
        <f t="shared" si="2"/>
        <v>42.246737152116225</v>
      </c>
      <c r="M38" s="8">
        <f t="shared" si="3"/>
        <v>5.1254139655104236</v>
      </c>
      <c r="N38" s="8" t="str">
        <f t="shared" si="5"/>
        <v>ОДНОРОДНЫЕ</v>
      </c>
      <c r="O38" s="7">
        <f t="shared" si="4"/>
        <v>824.2600000000001</v>
      </c>
    </row>
    <row r="39" spans="1:15" s="2" customFormat="1" ht="30" x14ac:dyDescent="0.25">
      <c r="A39" s="15">
        <v>22</v>
      </c>
      <c r="B39" s="4" t="s">
        <v>46</v>
      </c>
      <c r="C39" s="6" t="s">
        <v>23</v>
      </c>
      <c r="D39" s="6">
        <v>8</v>
      </c>
      <c r="E39" s="13">
        <v>158.27000000000001</v>
      </c>
      <c r="F39" s="13">
        <v>164.46</v>
      </c>
      <c r="G39" s="12">
        <v>168.45</v>
      </c>
      <c r="H39" s="13">
        <v>168.63</v>
      </c>
      <c r="I39" s="7"/>
      <c r="J39" s="7">
        <f t="shared" si="0"/>
        <v>164.95249999999999</v>
      </c>
      <c r="K39" s="8">
        <f t="shared" si="1"/>
        <v>4</v>
      </c>
      <c r="L39" s="8">
        <f t="shared" si="2"/>
        <v>4.8530016484645779</v>
      </c>
      <c r="M39" s="8">
        <f t="shared" si="3"/>
        <v>2.9420600769703875</v>
      </c>
      <c r="N39" s="8" t="str">
        <f t="shared" si="5"/>
        <v>ОДНОРОДНЫЕ</v>
      </c>
      <c r="O39" s="7">
        <f t="shared" si="4"/>
        <v>1319.62</v>
      </c>
    </row>
    <row r="40" spans="1:15" s="2" customFormat="1" ht="30" x14ac:dyDescent="0.25">
      <c r="A40" s="15">
        <v>23</v>
      </c>
      <c r="B40" s="4" t="s">
        <v>47</v>
      </c>
      <c r="C40" s="6" t="s">
        <v>23</v>
      </c>
      <c r="D40" s="6">
        <v>10</v>
      </c>
      <c r="E40" s="13">
        <v>102.13</v>
      </c>
      <c r="F40" s="13">
        <v>107.28</v>
      </c>
      <c r="G40" s="13">
        <v>116.59</v>
      </c>
      <c r="H40" s="13"/>
      <c r="I40" s="7"/>
      <c r="J40" s="7">
        <f t="shared" si="0"/>
        <v>108.66666666666667</v>
      </c>
      <c r="K40" s="8">
        <f t="shared" si="1"/>
        <v>3</v>
      </c>
      <c r="L40" s="8">
        <f t="shared" si="2"/>
        <v>7.3290540544693341</v>
      </c>
      <c r="M40" s="8">
        <f t="shared" si="3"/>
        <v>6.7445282709840502</v>
      </c>
      <c r="N40" s="8" t="str">
        <f t="shared" si="5"/>
        <v>ОДНОРОДНЫЕ</v>
      </c>
      <c r="O40" s="7">
        <f t="shared" si="4"/>
        <v>1086.6666666666667</v>
      </c>
    </row>
    <row r="41" spans="1:15" s="2" customFormat="1" ht="30" x14ac:dyDescent="0.25">
      <c r="A41" s="15">
        <v>24</v>
      </c>
      <c r="B41" s="4" t="s">
        <v>48</v>
      </c>
      <c r="C41" s="6" t="s">
        <v>24</v>
      </c>
      <c r="D41" s="6">
        <v>60</v>
      </c>
      <c r="E41" s="13">
        <v>54</v>
      </c>
      <c r="F41" s="13">
        <v>54.62</v>
      </c>
      <c r="G41" s="13">
        <v>58.22</v>
      </c>
      <c r="H41" s="13">
        <v>61.67</v>
      </c>
      <c r="I41" s="7"/>
      <c r="J41" s="7">
        <f t="shared" si="0"/>
        <v>57.127499999999998</v>
      </c>
      <c r="K41" s="8">
        <f t="shared" si="1"/>
        <v>4</v>
      </c>
      <c r="L41" s="8">
        <f t="shared" si="2"/>
        <v>3.5541841539233743</v>
      </c>
      <c r="M41" s="8">
        <f t="shared" si="3"/>
        <v>6.2214942959579442</v>
      </c>
      <c r="N41" s="8" t="str">
        <f t="shared" si="5"/>
        <v>ОДНОРОДНЫЕ</v>
      </c>
      <c r="O41" s="7">
        <f t="shared" si="4"/>
        <v>3427.6499999999996</v>
      </c>
    </row>
    <row r="42" spans="1:15" s="2" customFormat="1" ht="30" x14ac:dyDescent="0.25">
      <c r="A42" s="15">
        <v>25</v>
      </c>
      <c r="B42" s="4" t="s">
        <v>49</v>
      </c>
      <c r="C42" s="6" t="s">
        <v>23</v>
      </c>
      <c r="D42" s="6">
        <v>1</v>
      </c>
      <c r="E42" s="13">
        <v>18.059999999999999</v>
      </c>
      <c r="F42" s="13">
        <v>21.34</v>
      </c>
      <c r="G42" s="13">
        <v>30.75</v>
      </c>
      <c r="H42" s="13"/>
      <c r="I42" s="7"/>
      <c r="J42" s="7">
        <f t="shared" si="0"/>
        <v>23.383333333333336</v>
      </c>
      <c r="K42" s="8">
        <f t="shared" si="1"/>
        <v>3</v>
      </c>
      <c r="L42" s="8">
        <f t="shared" si="2"/>
        <v>6.5871415145974463</v>
      </c>
      <c r="M42" s="8">
        <f t="shared" si="3"/>
        <v>28.170241687515801</v>
      </c>
      <c r="N42" s="8" t="str">
        <f t="shared" si="5"/>
        <v>ОДНОРОДНЫЕ</v>
      </c>
      <c r="O42" s="7">
        <f t="shared" si="4"/>
        <v>23.383333333333336</v>
      </c>
    </row>
    <row r="43" spans="1:15" s="2" customFormat="1" ht="30" x14ac:dyDescent="0.25">
      <c r="A43" s="15">
        <v>26</v>
      </c>
      <c r="B43" s="4" t="s">
        <v>50</v>
      </c>
      <c r="C43" s="6" t="s">
        <v>23</v>
      </c>
      <c r="D43" s="6">
        <v>3</v>
      </c>
      <c r="E43" s="13">
        <v>41.25</v>
      </c>
      <c r="F43" s="13">
        <v>58.18</v>
      </c>
      <c r="G43" s="13">
        <v>67.91</v>
      </c>
      <c r="H43" s="13"/>
      <c r="I43" s="7"/>
      <c r="J43" s="7">
        <f t="shared" si="0"/>
        <v>55.78</v>
      </c>
      <c r="K43" s="8">
        <f t="shared" si="1"/>
        <v>3</v>
      </c>
      <c r="L43" s="8">
        <f t="shared" si="2"/>
        <v>13.491067415145434</v>
      </c>
      <c r="M43" s="8">
        <f t="shared" si="3"/>
        <v>24.186209062648683</v>
      </c>
      <c r="N43" s="8" t="str">
        <f t="shared" si="5"/>
        <v>ОДНОРОДНЫЕ</v>
      </c>
      <c r="O43" s="7">
        <f t="shared" si="4"/>
        <v>167.34</v>
      </c>
    </row>
    <row r="44" spans="1:15" s="2" customFormat="1" ht="30" x14ac:dyDescent="0.25">
      <c r="A44" s="15">
        <v>27</v>
      </c>
      <c r="B44" s="5" t="s">
        <v>37</v>
      </c>
      <c r="C44" s="6" t="s">
        <v>23</v>
      </c>
      <c r="D44" s="6">
        <v>7</v>
      </c>
      <c r="E44" s="13">
        <v>558.5</v>
      </c>
      <c r="F44" s="13">
        <v>560.51</v>
      </c>
      <c r="G44" s="13">
        <v>582.91999999999996</v>
      </c>
      <c r="H44" s="13">
        <v>592.80999999999995</v>
      </c>
      <c r="I44" s="16"/>
      <c r="J44" s="7">
        <f t="shared" si="0"/>
        <v>573.68499999999995</v>
      </c>
      <c r="K44" s="8">
        <f t="shared" si="1"/>
        <v>4</v>
      </c>
      <c r="L44" s="8">
        <f t="shared" si="2"/>
        <v>16.884072376059017</v>
      </c>
      <c r="M44" s="8">
        <f t="shared" si="3"/>
        <v>2.9430911346922124</v>
      </c>
      <c r="N44" s="8" t="str">
        <f t="shared" si="5"/>
        <v>ОДНОРОДНЫЕ</v>
      </c>
      <c r="O44" s="7">
        <f t="shared" si="4"/>
        <v>4015.7949999999996</v>
      </c>
    </row>
    <row r="45" spans="1:15" s="2" customFormat="1" ht="30" x14ac:dyDescent="0.25">
      <c r="A45" s="15">
        <v>28</v>
      </c>
      <c r="B45" s="5" t="s">
        <v>51</v>
      </c>
      <c r="C45" s="6" t="s">
        <v>23</v>
      </c>
      <c r="D45" s="6">
        <v>35</v>
      </c>
      <c r="E45" s="13">
        <v>105.46</v>
      </c>
      <c r="F45" s="13">
        <v>105.46</v>
      </c>
      <c r="G45" s="13">
        <v>106.81</v>
      </c>
      <c r="H45" s="13">
        <v>106.94</v>
      </c>
      <c r="I45" s="7"/>
      <c r="J45" s="7">
        <f t="shared" ref="J45:J47" si="6">AVERAGE(E45:I45)</f>
        <v>106.1675</v>
      </c>
      <c r="K45" s="8">
        <f t="shared" ref="K45:K47" si="7">COUNT(E45:I45)</f>
        <v>4</v>
      </c>
      <c r="L45" s="8">
        <f t="shared" ref="L45:L47" si="8">STDEV(E45:I45)</f>
        <v>0.81867270627522792</v>
      </c>
      <c r="M45" s="8">
        <f t="shared" ref="M45:M47" si="9">L45/J45*100</f>
        <v>0.77111423578329319</v>
      </c>
      <c r="N45" s="8" t="str">
        <f t="shared" ref="N45:N47" si="10">IF(M45&lt;33,"ОДНОРОДНЫЕ","НЕОДНОРОДНЫЕ")</f>
        <v>ОДНОРОДНЫЕ</v>
      </c>
      <c r="O45" s="7">
        <f t="shared" ref="O45:O47" si="11">D45*J45</f>
        <v>3715.8625000000002</v>
      </c>
    </row>
    <row r="46" spans="1:15" s="2" customFormat="1" ht="30" x14ac:dyDescent="0.25">
      <c r="A46" s="15">
        <v>29</v>
      </c>
      <c r="B46" s="5" t="s">
        <v>52</v>
      </c>
      <c r="C46" s="6" t="s">
        <v>23</v>
      </c>
      <c r="D46" s="6">
        <v>40</v>
      </c>
      <c r="E46" s="13">
        <v>262.52</v>
      </c>
      <c r="F46" s="13">
        <v>266.14</v>
      </c>
      <c r="G46" s="13">
        <v>266.38</v>
      </c>
      <c r="H46" s="13">
        <v>276.27999999999997</v>
      </c>
      <c r="I46" s="7"/>
      <c r="J46" s="7">
        <f t="shared" si="6"/>
        <v>267.83</v>
      </c>
      <c r="K46" s="8">
        <f t="shared" si="7"/>
        <v>4</v>
      </c>
      <c r="L46" s="8">
        <f t="shared" si="8"/>
        <v>5.9035921268326055</v>
      </c>
      <c r="M46" s="8">
        <f t="shared" si="9"/>
        <v>2.2042310894345691</v>
      </c>
      <c r="N46" s="8" t="str">
        <f t="shared" si="10"/>
        <v>ОДНОРОДНЫЕ</v>
      </c>
      <c r="O46" s="7">
        <f t="shared" si="11"/>
        <v>10713.199999999999</v>
      </c>
    </row>
    <row r="47" spans="1:15" s="2" customFormat="1" ht="30" x14ac:dyDescent="0.25">
      <c r="A47" s="15">
        <v>30</v>
      </c>
      <c r="B47" s="5" t="s">
        <v>52</v>
      </c>
      <c r="C47" s="6" t="s">
        <v>23</v>
      </c>
      <c r="D47" s="6">
        <v>20</v>
      </c>
      <c r="E47" s="13">
        <v>257.39999999999998</v>
      </c>
      <c r="F47" s="13">
        <v>264.68</v>
      </c>
      <c r="G47" s="13">
        <v>266.38</v>
      </c>
      <c r="H47" s="13">
        <v>268.36</v>
      </c>
      <c r="I47" s="7"/>
      <c r="J47" s="7">
        <f t="shared" si="6"/>
        <v>264.20499999999998</v>
      </c>
      <c r="K47" s="8">
        <f t="shared" si="7"/>
        <v>4</v>
      </c>
      <c r="L47" s="8">
        <f t="shared" si="8"/>
        <v>4.7794107028656585</v>
      </c>
      <c r="M47" s="8">
        <f t="shared" si="9"/>
        <v>1.8089781430577236</v>
      </c>
      <c r="N47" s="8" t="str">
        <f t="shared" si="10"/>
        <v>ОДНОРОДНЫЕ</v>
      </c>
      <c r="O47" s="7">
        <f t="shared" si="11"/>
        <v>5284.0999999999995</v>
      </c>
    </row>
    <row r="48" spans="1:15" s="2" customFormat="1" ht="30" x14ac:dyDescent="0.25">
      <c r="A48" s="15">
        <v>31</v>
      </c>
      <c r="B48" s="5" t="s">
        <v>53</v>
      </c>
      <c r="C48" s="6" t="s">
        <v>23</v>
      </c>
      <c r="D48" s="6">
        <v>50</v>
      </c>
      <c r="E48" s="13">
        <v>79.13</v>
      </c>
      <c r="F48" s="13">
        <v>82.52</v>
      </c>
      <c r="G48" s="13">
        <v>82.88</v>
      </c>
      <c r="H48" s="13">
        <v>88.2</v>
      </c>
      <c r="I48" s="7"/>
      <c r="J48" s="7">
        <f t="shared" si="0"/>
        <v>83.18249999999999</v>
      </c>
      <c r="K48" s="8">
        <f t="shared" si="1"/>
        <v>4</v>
      </c>
      <c r="L48" s="8">
        <f t="shared" si="2"/>
        <v>3.7473757484405041</v>
      </c>
      <c r="M48" s="8">
        <f t="shared" si="3"/>
        <v>4.5050049571009581</v>
      </c>
      <c r="N48" s="8" t="str">
        <f>IF(M48&lt;33,"ОДНОРОДНЫЕ","НЕОДНОРОДНЫЕ")</f>
        <v>ОДНОРОДНЫЕ</v>
      </c>
      <c r="O48" s="7">
        <f t="shared" si="4"/>
        <v>4159.1249999999991</v>
      </c>
    </row>
    <row r="50" spans="1:15" x14ac:dyDescent="0.25">
      <c r="A50" s="23" t="s">
        <v>20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spans="1:15" x14ac:dyDescent="0.25">
      <c r="A51" s="23" t="s">
        <v>19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1:15" x14ac:dyDescent="0.25">
      <c r="A52" s="21" t="s">
        <v>58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</row>
  </sheetData>
  <mergeCells count="16">
    <mergeCell ref="B16:B17"/>
    <mergeCell ref="C16:D16"/>
    <mergeCell ref="A52:O52"/>
    <mergeCell ref="L11:M11"/>
    <mergeCell ref="B13:N13"/>
    <mergeCell ref="A50:O50"/>
    <mergeCell ref="A51:O51"/>
    <mergeCell ref="O16:O17"/>
    <mergeCell ref="A15:B15"/>
    <mergeCell ref="C15:D15"/>
    <mergeCell ref="J16:J17"/>
    <mergeCell ref="K16:K17"/>
    <mergeCell ref="L16:L17"/>
    <mergeCell ref="M16:M17"/>
    <mergeCell ref="N16:N17"/>
    <mergeCell ref="A16:A17"/>
  </mergeCells>
  <conditionalFormatting sqref="N18:N48">
    <cfRule type="containsText" dxfId="5" priority="4" operator="containsText" text="НЕ">
      <formula>NOT(ISERROR(SEARCH("НЕ",N18)))</formula>
    </cfRule>
    <cfRule type="containsText" dxfId="4" priority="5" operator="containsText" text="ОДНОРОДНЫЕ">
      <formula>NOT(ISERROR(SEARCH("ОДНОРОДНЫЕ",N18)))</formula>
    </cfRule>
    <cfRule type="containsText" dxfId="3" priority="6" operator="containsText" text="НЕОДНОРОДНЫЕ">
      <formula>NOT(ISERROR(SEARCH("НЕОДНОРОДНЫЕ",N18)))</formula>
    </cfRule>
  </conditionalFormatting>
  <conditionalFormatting sqref="N18:N48">
    <cfRule type="containsText" dxfId="2" priority="1" operator="containsText" text="НЕОДНОРОДНЫЕ">
      <formula>NOT(ISERROR(SEARCH("НЕОДНОРОДНЫЕ",N18)))</formula>
    </cfRule>
    <cfRule type="containsText" dxfId="1" priority="2" operator="containsText" text="ОДНОРОДНЫЕ">
      <formula>NOT(ISERROR(SEARCH("ОДНОРОДНЫЕ",N18)))</formula>
    </cfRule>
    <cfRule type="containsText" dxfId="0" priority="3" operator="containsText" text="НЕОДНОРОДНЫЕ">
      <formula>NOT(ISERROR(SEARCH("НЕОДНОРОДНЫЕ",N18)))</formula>
    </cfRule>
  </conditionalFormatting>
  <pageMargins left="0.31496062992125984" right="0.19685039370078741" top="0.35433070866141736" bottom="0.35433070866141736" header="0.11811023622047245" footer="0.11811023622047245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2023-07-18T07:12:48Z</dcterms:modified>
</cp:coreProperties>
</file>