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1" l="1"/>
  <c r="H21" i="1"/>
  <c r="M21" i="1" s="1"/>
  <c r="I21" i="1"/>
  <c r="J21" i="1"/>
  <c r="H22" i="1"/>
  <c r="I22" i="1"/>
  <c r="J22" i="1"/>
  <c r="H23" i="1"/>
  <c r="M23" i="1" s="1"/>
  <c r="I23" i="1"/>
  <c r="J23" i="1"/>
  <c r="K23" i="1" s="1"/>
  <c r="L23" i="1" s="1"/>
  <c r="H24" i="1"/>
  <c r="I24" i="1"/>
  <c r="J24" i="1"/>
  <c r="K24" i="1" s="1"/>
  <c r="L24" i="1" s="1"/>
  <c r="M24" i="1"/>
  <c r="H25" i="1"/>
  <c r="M25" i="1" s="1"/>
  <c r="I25" i="1"/>
  <c r="J25" i="1"/>
  <c r="K25" i="1" s="1"/>
  <c r="L25" i="1" s="1"/>
  <c r="H26" i="1"/>
  <c r="M26" i="1" s="1"/>
  <c r="I26" i="1"/>
  <c r="J26" i="1"/>
  <c r="K26" i="1" s="1"/>
  <c r="L26" i="1" s="1"/>
  <c r="H27" i="1"/>
  <c r="M27" i="1" s="1"/>
  <c r="I27" i="1"/>
  <c r="J27" i="1"/>
  <c r="K27" i="1" s="1"/>
  <c r="L27" i="1" s="1"/>
  <c r="H28" i="1"/>
  <c r="M28" i="1" s="1"/>
  <c r="I28" i="1"/>
  <c r="J28" i="1"/>
  <c r="K28" i="1" s="1"/>
  <c r="L28" i="1" s="1"/>
  <c r="H29" i="1"/>
  <c r="M29" i="1" s="1"/>
  <c r="I29" i="1"/>
  <c r="J29" i="1"/>
  <c r="K29" i="1" s="1"/>
  <c r="L29" i="1" s="1"/>
  <c r="K22" i="1" l="1"/>
  <c r="L22" i="1" s="1"/>
  <c r="K21" i="1"/>
  <c r="L21" i="1" s="1"/>
  <c r="M22" i="1"/>
  <c r="F30" i="1"/>
  <c r="G30" i="1"/>
  <c r="E30" i="1"/>
  <c r="H20" i="1" l="1"/>
  <c r="M20" i="1" s="1"/>
  <c r="M30" i="1" s="1"/>
  <c r="I20" i="1"/>
  <c r="J20" i="1"/>
  <c r="K20" i="1" l="1"/>
  <c r="L20" i="1" s="1"/>
</calcChain>
</file>

<file path=xl/sharedStrings.xml><?xml version="1.0" encoding="utf-8"?>
<sst xmlns="http://schemas.openxmlformats.org/spreadsheetml/2006/main" count="56" uniqueCount="39">
  <si>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</si>
  <si>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</si>
  <si>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</si>
  <si>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</si>
  <si>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</si>
  <si>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</si>
  <si>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</si>
  <si>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</si>
  <si>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</si>
  <si>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</si>
  <si>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</si>
  <si>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</si>
  <si>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</si>
  <si>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</si>
  <si>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</si>
  <si>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</si>
  <si>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</si>
  <si>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</si>
  <si>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</si>
  <si>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</si>
  <si>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</si>
  <si>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</si>
  <si>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</si>
  <si>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</si>
  <si>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</si>
  <si>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</si>
  <si>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</si>
  <si>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</si>
  <si>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на поставку дезинфицирующих средств</t>
  </si>
  <si>
    <t>фл</t>
  </si>
  <si>
    <t>№ 171-23</t>
  </si>
  <si>
    <t>Средство, дезинфицирующее</t>
  </si>
  <si>
    <t>Салфетки спиртовые антисептические из нетканого материала, стерильные</t>
  </si>
  <si>
    <t>банка</t>
  </si>
  <si>
    <t>шт</t>
  </si>
  <si>
    <t>Исходя из имеющегося у Заказчика объёма финансового обеспечения для осуществления закупки НМЦД устанавливается в размере 2 469 175 руб. (два миллиона четыреста шестьдесят девять тысяч сто семьдесят пять рублей 00 копеек)</t>
  </si>
  <si>
    <t>вх. № 2760-07/23 от 10.07.2023</t>
  </si>
  <si>
    <t>вх. № 2761-07/23 от 10.07.2023</t>
  </si>
  <si>
    <t>вх. № 2762-07/23 от 10.07.2023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</si>
</sst>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abSelected="1" zoomScale="85" zoomScaleNormal="85" zoomScalePageLayoutView="70" workbookViewId="0">
      <selection activeCell="A34" sqref="A34:M34"/>
    </sheetView>
  </sheetViews>
  <sheetFormatPr defaultRowHeight="15" x14ac:dyDescent="0.25"/>
  <cols>
    <col min="1" max="1" width="6.140625" style="18" bestFit="1" customWidth="1"/>
    <col min="2" max="2" width="44.140625" style="18" bestFit="1" customWidth="1"/>
    <col min="3" max="3" width="11.7109375" style="18" customWidth="1"/>
    <col min="4" max="4" width="7.7109375" style="18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8" customWidth="1"/>
    <col min="10" max="10" width="12.5703125" style="18" customWidth="1"/>
    <col min="11" max="11" width="10.28515625" style="18" customWidth="1"/>
    <col min="12" max="12" width="22.42578125" style="18" bestFit="1" customWidth="1"/>
    <col min="13" max="13" width="17.5703125" style="1" customWidth="1"/>
    <col min="14" max="14" width="9.140625" style="18"/>
    <col min="15" max="15" width="10.7109375" style="18" bestFit="1" customWidth="1"/>
    <col min="16" max="16" width="11.7109375" style="18" bestFit="1" customWidth="1"/>
    <col min="17" max="17" width="10.7109375" style="18" bestFit="1" customWidth="1"/>
    <col min="18" max="16384" width="9.140625" style="18"/>
  </cols>
  <sheetData>
    <row r="1" spans="2:13" x14ac:dyDescent="0.25">
      <c r="M1" s="15" t="s">
        <v>21</v>
      </c>
    </row>
    <row r="2" spans="2:13" ht="14.45" customHeight="1" x14ac:dyDescent="0.25">
      <c r="M2" s="15" t="s">
        <v>22</v>
      </c>
    </row>
    <row r="3" spans="2:13" x14ac:dyDescent="0.25">
      <c r="G3" s="27" t="s">
        <v>28</v>
      </c>
      <c r="H3" s="27"/>
      <c r="I3" s="27"/>
      <c r="J3" s="27"/>
      <c r="K3" s="27"/>
      <c r="L3" s="27"/>
      <c r="M3" s="27"/>
    </row>
    <row r="4" spans="2:13" x14ac:dyDescent="0.25">
      <c r="G4" s="12"/>
      <c r="H4" s="12"/>
      <c r="I4" s="8"/>
      <c r="J4" s="8"/>
      <c r="K4" s="8"/>
      <c r="L4" s="8"/>
      <c r="M4" s="16" t="s">
        <v>24</v>
      </c>
    </row>
    <row r="5" spans="2:13" x14ac:dyDescent="0.25">
      <c r="G5" s="12"/>
      <c r="H5" s="12"/>
      <c r="I5" s="8"/>
      <c r="J5" s="8"/>
      <c r="K5" s="8"/>
      <c r="L5" s="8"/>
      <c r="M5" s="16" t="s">
        <v>23</v>
      </c>
    </row>
    <row r="6" spans="2:13" ht="14.45" customHeight="1" x14ac:dyDescent="0.25">
      <c r="G6" s="12"/>
      <c r="H6" s="12"/>
      <c r="I6" s="8"/>
      <c r="J6" s="8"/>
      <c r="K6" s="8"/>
      <c r="L6" s="8"/>
      <c r="M6" s="16" t="s">
        <v>30</v>
      </c>
    </row>
    <row r="7" spans="2:13" x14ac:dyDescent="0.25">
      <c r="G7" s="12"/>
      <c r="H7" s="12"/>
      <c r="I7" s="8"/>
      <c r="J7" s="8"/>
      <c r="K7" s="8"/>
      <c r="L7" s="8"/>
      <c r="M7" s="12"/>
    </row>
    <row r="8" spans="2:13" x14ac:dyDescent="0.25">
      <c r="G8" s="12"/>
      <c r="H8" s="12"/>
      <c r="I8" s="8"/>
      <c r="J8" s="8"/>
      <c r="K8" s="8"/>
      <c r="L8" s="8"/>
      <c r="M8" s="13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31" t="s">
        <v>17</v>
      </c>
      <c r="K12" s="31"/>
      <c r="M12" s="1" t="s">
        <v>15</v>
      </c>
    </row>
    <row r="14" spans="2:13" x14ac:dyDescent="0.25">
      <c r="B14" s="31" t="s">
        <v>16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</row>
    <row r="15" spans="2:13" hidden="1" x14ac:dyDescent="0.25"/>
    <row r="17" spans="1:15" ht="54.6" customHeight="1" x14ac:dyDescent="0.25">
      <c r="A17" s="35" t="s">
        <v>11</v>
      </c>
      <c r="B17" s="36"/>
      <c r="C17" s="37">
        <f>E30</f>
        <v>2469175</v>
      </c>
      <c r="D17" s="36"/>
      <c r="E17" s="40" t="s">
        <v>36</v>
      </c>
      <c r="F17" s="40" t="s">
        <v>37</v>
      </c>
      <c r="G17" s="40" t="s">
        <v>38</v>
      </c>
      <c r="H17" s="19"/>
      <c r="I17" s="21"/>
      <c r="J17" s="21"/>
      <c r="K17" s="21"/>
      <c r="L17" s="21"/>
      <c r="M17" s="19"/>
    </row>
    <row r="18" spans="1:15" ht="30" customHeight="1" x14ac:dyDescent="0.25">
      <c r="A18" s="25" t="s">
        <v>0</v>
      </c>
      <c r="B18" s="25" t="s">
        <v>1</v>
      </c>
      <c r="C18" s="25" t="s">
        <v>2</v>
      </c>
      <c r="D18" s="25"/>
      <c r="E18" s="19" t="s">
        <v>25</v>
      </c>
      <c r="F18" s="19" t="s">
        <v>26</v>
      </c>
      <c r="G18" s="19" t="s">
        <v>27</v>
      </c>
      <c r="H18" s="38" t="s">
        <v>12</v>
      </c>
      <c r="I18" s="25" t="s">
        <v>8</v>
      </c>
      <c r="J18" s="25" t="s">
        <v>9</v>
      </c>
      <c r="K18" s="25" t="s">
        <v>10</v>
      </c>
      <c r="L18" s="25" t="s">
        <v>6</v>
      </c>
      <c r="M18" s="34" t="s">
        <v>7</v>
      </c>
    </row>
    <row r="19" spans="1:15" x14ac:dyDescent="0.25">
      <c r="A19" s="26"/>
      <c r="B19" s="26"/>
      <c r="C19" s="22" t="s">
        <v>3</v>
      </c>
      <c r="D19" s="22" t="s">
        <v>4</v>
      </c>
      <c r="E19" s="20" t="s">
        <v>5</v>
      </c>
      <c r="F19" s="19" t="s">
        <v>5</v>
      </c>
      <c r="G19" s="19" t="s">
        <v>5</v>
      </c>
      <c r="H19" s="39"/>
      <c r="I19" s="25"/>
      <c r="J19" s="25"/>
      <c r="K19" s="25"/>
      <c r="L19" s="25"/>
      <c r="M19" s="34"/>
    </row>
    <row r="20" spans="1:15" x14ac:dyDescent="0.25">
      <c r="A20" s="4">
        <v>1</v>
      </c>
      <c r="B20" s="23" t="s">
        <v>31</v>
      </c>
      <c r="C20" s="21" t="s">
        <v>29</v>
      </c>
      <c r="D20" s="17">
        <v>250</v>
      </c>
      <c r="E20" s="9">
        <v>1110</v>
      </c>
      <c r="F20" s="5">
        <v>1120</v>
      </c>
      <c r="G20" s="19">
        <v>1137</v>
      </c>
      <c r="H20" s="19">
        <f t="shared" ref="H20" si="0">AVERAGE(E20:G20)</f>
        <v>1122.3333333333333</v>
      </c>
      <c r="I20" s="21">
        <f t="shared" ref="I20" si="1" xml:space="preserve"> COUNT(E20:G20)</f>
        <v>3</v>
      </c>
      <c r="J20" s="21">
        <f t="shared" ref="J20" si="2">STDEV(E20:G20)</f>
        <v>13.650396819628845</v>
      </c>
      <c r="K20" s="21">
        <f t="shared" ref="K20" si="3">J20/H20*100</f>
        <v>1.216251572880503</v>
      </c>
      <c r="L20" s="21" t="str">
        <f t="shared" ref="L20" si="4">IF(K20&lt;33,"ОДНОРОДНЫЕ","НЕОДНОРОДНЫЕ")</f>
        <v>ОДНОРОДНЫЕ</v>
      </c>
      <c r="M20" s="19">
        <f t="shared" ref="M20" si="5">D20*H20</f>
        <v>280583.33333333331</v>
      </c>
    </row>
    <row r="21" spans="1:15" x14ac:dyDescent="0.25">
      <c r="A21" s="4">
        <v>2</v>
      </c>
      <c r="B21" s="23" t="s">
        <v>31</v>
      </c>
      <c r="C21" s="21" t="s">
        <v>29</v>
      </c>
      <c r="D21" s="17">
        <v>20</v>
      </c>
      <c r="E21" s="9">
        <v>1290</v>
      </c>
      <c r="F21" s="5">
        <v>1300</v>
      </c>
      <c r="G21" s="19">
        <v>1320</v>
      </c>
      <c r="H21" s="19">
        <f t="shared" ref="H21:H29" si="6">AVERAGE(E21:G21)</f>
        <v>1303.3333333333333</v>
      </c>
      <c r="I21" s="21">
        <f t="shared" ref="I21:I29" si="7" xml:space="preserve"> COUNT(E21:G21)</f>
        <v>3</v>
      </c>
      <c r="J21" s="21">
        <f t="shared" ref="J21:J29" si="8">STDEV(E21:G21)</f>
        <v>15.275252316519467</v>
      </c>
      <c r="K21" s="21">
        <f t="shared" ref="K21:K29" si="9">J21/H21*100</f>
        <v>1.1720142442342303</v>
      </c>
      <c r="L21" s="21" t="str">
        <f t="shared" ref="L21:L29" si="10">IF(K21&lt;33,"ОДНОРОДНЫЕ","НЕОДНОРОДНЫЕ")</f>
        <v>ОДНОРОДНЫЕ</v>
      </c>
      <c r="M21" s="19">
        <f t="shared" ref="M21:M29" si="11">D21*H21</f>
        <v>26066.666666666664</v>
      </c>
    </row>
    <row r="22" spans="1:15" x14ac:dyDescent="0.25">
      <c r="A22" s="4">
        <v>3</v>
      </c>
      <c r="B22" s="23" t="s">
        <v>31</v>
      </c>
      <c r="C22" s="21" t="s">
        <v>29</v>
      </c>
      <c r="D22" s="17">
        <v>200</v>
      </c>
      <c r="E22" s="9">
        <v>980</v>
      </c>
      <c r="F22" s="5">
        <v>990</v>
      </c>
      <c r="G22" s="19">
        <v>1000</v>
      </c>
      <c r="H22" s="19">
        <f t="shared" si="6"/>
        <v>990</v>
      </c>
      <c r="I22" s="21">
        <f t="shared" si="7"/>
        <v>3</v>
      </c>
      <c r="J22" s="21">
        <f t="shared" si="8"/>
        <v>10</v>
      </c>
      <c r="K22" s="21">
        <f t="shared" si="9"/>
        <v>1.0101010101010102</v>
      </c>
      <c r="L22" s="21" t="str">
        <f t="shared" si="10"/>
        <v>ОДНОРОДНЫЕ</v>
      </c>
      <c r="M22" s="19">
        <f t="shared" si="11"/>
        <v>198000</v>
      </c>
    </row>
    <row r="23" spans="1:15" x14ac:dyDescent="0.25">
      <c r="A23" s="4">
        <v>4</v>
      </c>
      <c r="B23" s="23" t="s">
        <v>31</v>
      </c>
      <c r="C23" s="21" t="s">
        <v>33</v>
      </c>
      <c r="D23" s="17">
        <v>200</v>
      </c>
      <c r="E23" s="9">
        <v>530</v>
      </c>
      <c r="F23" s="5">
        <v>540</v>
      </c>
      <c r="G23" s="19">
        <v>630</v>
      </c>
      <c r="H23" s="19">
        <f t="shared" si="6"/>
        <v>566.66666666666663</v>
      </c>
      <c r="I23" s="21">
        <f t="shared" si="7"/>
        <v>3</v>
      </c>
      <c r="J23" s="21">
        <f t="shared" si="8"/>
        <v>55.075705472861017</v>
      </c>
      <c r="K23" s="21">
        <f t="shared" si="9"/>
        <v>9.7192421422695929</v>
      </c>
      <c r="L23" s="21" t="str">
        <f t="shared" si="10"/>
        <v>ОДНОРОДНЫЕ</v>
      </c>
      <c r="M23" s="19">
        <f t="shared" si="11"/>
        <v>113333.33333333333</v>
      </c>
    </row>
    <row r="24" spans="1:15" x14ac:dyDescent="0.25">
      <c r="A24" s="4">
        <v>5</v>
      </c>
      <c r="B24" s="23" t="s">
        <v>31</v>
      </c>
      <c r="C24" s="21" t="s">
        <v>29</v>
      </c>
      <c r="D24" s="17">
        <v>30</v>
      </c>
      <c r="E24" s="9">
        <v>1835</v>
      </c>
      <c r="F24" s="5">
        <v>1840</v>
      </c>
      <c r="G24" s="19">
        <v>1850</v>
      </c>
      <c r="H24" s="19">
        <f t="shared" si="6"/>
        <v>1841.6666666666667</v>
      </c>
      <c r="I24" s="21">
        <f t="shared" si="7"/>
        <v>3</v>
      </c>
      <c r="J24" s="21">
        <f t="shared" si="8"/>
        <v>7.6376261582597333</v>
      </c>
      <c r="K24" s="21">
        <f t="shared" si="9"/>
        <v>0.41471273257518915</v>
      </c>
      <c r="L24" s="21" t="str">
        <f t="shared" si="10"/>
        <v>ОДНОРОДНЫЕ</v>
      </c>
      <c r="M24" s="19">
        <f t="shared" si="11"/>
        <v>55250</v>
      </c>
    </row>
    <row r="25" spans="1:15" x14ac:dyDescent="0.25">
      <c r="A25" s="4">
        <v>6</v>
      </c>
      <c r="B25" s="23" t="s">
        <v>31</v>
      </c>
      <c r="C25" s="21" t="s">
        <v>29</v>
      </c>
      <c r="D25" s="17">
        <v>30</v>
      </c>
      <c r="E25" s="9">
        <v>3095</v>
      </c>
      <c r="F25" s="5">
        <v>3100</v>
      </c>
      <c r="G25" s="19">
        <v>3145</v>
      </c>
      <c r="H25" s="19">
        <f t="shared" si="6"/>
        <v>3113.3333333333335</v>
      </c>
      <c r="I25" s="21">
        <f t="shared" si="7"/>
        <v>3</v>
      </c>
      <c r="J25" s="21">
        <f t="shared" si="8"/>
        <v>27.537852736430509</v>
      </c>
      <c r="K25" s="21">
        <f t="shared" si="9"/>
        <v>0.8845134711915581</v>
      </c>
      <c r="L25" s="21" t="str">
        <f t="shared" si="10"/>
        <v>ОДНОРОДНЫЕ</v>
      </c>
      <c r="M25" s="19">
        <f t="shared" si="11"/>
        <v>93400</v>
      </c>
    </row>
    <row r="26" spans="1:15" x14ac:dyDescent="0.25">
      <c r="A26" s="4">
        <v>7</v>
      </c>
      <c r="B26" s="23" t="s">
        <v>31</v>
      </c>
      <c r="C26" s="21" t="s">
        <v>29</v>
      </c>
      <c r="D26" s="17">
        <v>5</v>
      </c>
      <c r="E26" s="9">
        <v>3845</v>
      </c>
      <c r="F26" s="5">
        <v>3900</v>
      </c>
      <c r="G26" s="19">
        <v>3920</v>
      </c>
      <c r="H26" s="19">
        <f t="shared" si="6"/>
        <v>3888.3333333333335</v>
      </c>
      <c r="I26" s="21">
        <f t="shared" si="7"/>
        <v>3</v>
      </c>
      <c r="J26" s="21">
        <f t="shared" si="8"/>
        <v>38.837267325770149</v>
      </c>
      <c r="K26" s="21">
        <f t="shared" si="9"/>
        <v>0.99881527627355715</v>
      </c>
      <c r="L26" s="21" t="str">
        <f t="shared" si="10"/>
        <v>ОДНОРОДНЫЕ</v>
      </c>
      <c r="M26" s="19">
        <f t="shared" si="11"/>
        <v>19441.666666666668</v>
      </c>
    </row>
    <row r="27" spans="1:15" ht="30" x14ac:dyDescent="0.25">
      <c r="A27" s="4">
        <v>8</v>
      </c>
      <c r="B27" s="23" t="s">
        <v>32</v>
      </c>
      <c r="C27" s="21" t="s">
        <v>34</v>
      </c>
      <c r="D27" s="17">
        <v>5000</v>
      </c>
      <c r="E27" s="9">
        <v>8.25</v>
      </c>
      <c r="F27" s="5">
        <v>8.4</v>
      </c>
      <c r="G27" s="19">
        <v>9</v>
      </c>
      <c r="H27" s="19">
        <f t="shared" si="6"/>
        <v>8.5499999999999989</v>
      </c>
      <c r="I27" s="21">
        <f t="shared" si="7"/>
        <v>3</v>
      </c>
      <c r="J27" s="21">
        <f t="shared" si="8"/>
        <v>0.39686269665968854</v>
      </c>
      <c r="K27" s="21">
        <f t="shared" si="9"/>
        <v>4.6416689667799833</v>
      </c>
      <c r="L27" s="21" t="str">
        <f t="shared" si="10"/>
        <v>ОДНОРОДНЫЕ</v>
      </c>
      <c r="M27" s="19">
        <f t="shared" si="11"/>
        <v>42749.999999999993</v>
      </c>
    </row>
    <row r="28" spans="1:15" ht="30" x14ac:dyDescent="0.25">
      <c r="A28" s="4">
        <v>9</v>
      </c>
      <c r="B28" s="23" t="s">
        <v>32</v>
      </c>
      <c r="C28" s="21" t="s">
        <v>34</v>
      </c>
      <c r="D28" s="24">
        <v>250000</v>
      </c>
      <c r="E28" s="9">
        <v>4.33</v>
      </c>
      <c r="F28" s="5">
        <v>4.4000000000000004</v>
      </c>
      <c r="G28" s="19">
        <v>5</v>
      </c>
      <c r="H28" s="19">
        <f t="shared" si="6"/>
        <v>4.5766666666666671</v>
      </c>
      <c r="I28" s="21">
        <f t="shared" si="7"/>
        <v>3</v>
      </c>
      <c r="J28" s="21">
        <f t="shared" si="8"/>
        <v>0.36828431046317089</v>
      </c>
      <c r="K28" s="21">
        <f t="shared" si="9"/>
        <v>8.0469987719556624</v>
      </c>
      <c r="L28" s="21" t="str">
        <f t="shared" si="10"/>
        <v>ОДНОРОДНЫЕ</v>
      </c>
      <c r="M28" s="19">
        <f t="shared" si="11"/>
        <v>1144166.6666666667</v>
      </c>
      <c r="O28" s="14"/>
    </row>
    <row r="29" spans="1:15" ht="30" x14ac:dyDescent="0.25">
      <c r="A29" s="4">
        <v>10</v>
      </c>
      <c r="B29" s="23" t="s">
        <v>32</v>
      </c>
      <c r="C29" s="21" t="s">
        <v>34</v>
      </c>
      <c r="D29" s="24">
        <v>75000</v>
      </c>
      <c r="E29" s="9">
        <v>7.64</v>
      </c>
      <c r="F29" s="5">
        <v>7.8</v>
      </c>
      <c r="G29" s="19">
        <v>8</v>
      </c>
      <c r="H29" s="19">
        <f t="shared" si="6"/>
        <v>7.8133333333333326</v>
      </c>
      <c r="I29" s="21">
        <f t="shared" si="7"/>
        <v>3</v>
      </c>
      <c r="J29" s="21">
        <f t="shared" si="8"/>
        <v>0.18036999011291593</v>
      </c>
      <c r="K29" s="21">
        <f t="shared" si="9"/>
        <v>2.308489634550972</v>
      </c>
      <c r="L29" s="21" t="str">
        <f t="shared" si="10"/>
        <v>ОДНОРОДНЫЕ</v>
      </c>
      <c r="M29" s="19">
        <f t="shared" si="11"/>
        <v>586000</v>
      </c>
    </row>
    <row r="30" spans="1:15" x14ac:dyDescent="0.25">
      <c r="A30" s="4"/>
      <c r="B30" s="11"/>
      <c r="C30" s="10"/>
      <c r="D30" s="6"/>
      <c r="E30" s="19">
        <f>SUMPRODUCT($D$20:$D$29,E20:E29)</f>
        <v>2469175</v>
      </c>
      <c r="F30" s="19">
        <f>SUMPRODUCT($D$20:$D$29,F20:F29)</f>
        <v>2506700</v>
      </c>
      <c r="G30" s="19">
        <f>SUMPRODUCT($D$20:$D$29,G20:G29)</f>
        <v>2701100</v>
      </c>
      <c r="H30" s="19"/>
      <c r="I30" s="21"/>
      <c r="J30" s="21"/>
      <c r="K30" s="21"/>
      <c r="L30" s="21"/>
      <c r="M30" s="3">
        <f>SUM(M20:M29)</f>
        <v>2558991.666666667</v>
      </c>
    </row>
    <row r="32" spans="1:15" x14ac:dyDescent="0.25">
      <c r="A32" s="32" t="s">
        <v>20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</row>
    <row r="33" spans="1:14" x14ac:dyDescent="0.25">
      <c r="A33" s="33" t="s">
        <v>19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</row>
    <row r="34" spans="1:14" ht="15" customHeight="1" x14ac:dyDescent="0.2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</row>
    <row r="35" spans="1:14" s="8" customFormat="1" ht="25.5" customHeight="1" x14ac:dyDescent="0.25">
      <c r="A35" s="28" t="s">
        <v>35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7"/>
    </row>
    <row r="37" spans="1:14" x14ac:dyDescent="0.25">
      <c r="J37" s="14"/>
    </row>
    <row r="41" spans="1:14" x14ac:dyDescent="0.25">
      <c r="L41" s="14"/>
    </row>
  </sheetData>
  <mergeCells count="18">
    <mergeCell ref="A35:M35"/>
    <mergeCell ref="A34:M34"/>
    <mergeCell ref="J12:K12"/>
    <mergeCell ref="B14:L14"/>
    <mergeCell ref="A32:M32"/>
    <mergeCell ref="A33:M33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  <mergeCell ref="G3:M3"/>
    <mergeCell ref="B18:B19"/>
    <mergeCell ref="C18:D18"/>
  </mergeCells>
  <conditionalFormatting sqref="L20:L30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30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2023-07-10T07:06:53Z</dcterms:modified>
</cp:coreProperties>
</file>