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19" i="1" l="1"/>
  <c r="M20" i="1"/>
  <c r="M21" i="1"/>
  <c r="H19" i="1"/>
  <c r="I19" i="1"/>
  <c r="J19" i="1"/>
  <c r="K19" i="1" s="1"/>
  <c r="L19" i="1" s="1"/>
  <c r="H20" i="1"/>
  <c r="I20" i="1"/>
  <c r="J20" i="1"/>
  <c r="K20" i="1" s="1"/>
  <c r="L20" i="1" s="1"/>
  <c r="G22" i="1"/>
  <c r="F22" i="1"/>
  <c r="E22" i="1"/>
  <c r="H21" i="1"/>
  <c r="I21" i="1"/>
  <c r="J21" i="1"/>
  <c r="C16" i="1" l="1"/>
  <c r="K21" i="1"/>
  <c r="L21" i="1" s="1"/>
  <c r="J23" i="1" l="1"/>
  <c r="H23" i="1"/>
  <c r="M23" i="1" s="1"/>
  <c r="I23" i="1"/>
  <c r="K23" i="1" l="1"/>
  <c r="L23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<sst xmlns="http://schemas.openxmlformats.org/spreadsheetml/2006/main" count="43" uniqueCount="39">
  <si>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</si>
  <si>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</si>
  <si>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</si>
  <si>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</si>
  <si>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</si>
  <si>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</si>
  <si>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</si>
  <si>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</si>
  <si>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</si>
  <si>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</si>
  <si>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</si>
  <si>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</si>
  <si>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</si>
  <si>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</si>
  <si>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</si>
  <si>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</si>
  <si>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</si>
  <si>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</si>
  <si>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</si>
  <si>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</si>
  <si>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</si>
  <si>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</si>
  <si>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</si>
  <si>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</si>
  <si>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</si>
  <si>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путем запроса котировок в электронной форме</t>
  </si>
  <si>
    <t>Вх. 2445-06/23 от 14.06.2023</t>
  </si>
  <si>
    <t>Вх. 2446-06/23 от 14.06.2023</t>
  </si>
  <si>
    <t>№ 170-23</t>
  </si>
  <si>
    <t xml:space="preserve">на возмездное оказание услуг связи для нужд ОГАУЗ «ИГКБ № 8» </t>
  </si>
  <si>
    <t>мес</t>
  </si>
  <si>
    <t>Вх. 2835-06/23 от 14.06.2023</t>
  </si>
  <si>
    <t>Предоставление услуги  Виртуальная АТС</t>
  </si>
  <si>
    <t>Предоставление внешних линий (5 внешних линий)</t>
  </si>
  <si>
    <t>Предоставление городских номеров (33 ед.)</t>
  </si>
  <si>
    <t>И.о. главного врача</t>
  </si>
  <si>
    <t>С.В. Погодаева</t>
  </si>
  <si>
    <t>(в редакции с изменениями от 25.07.2023 г.)</t>
  </si>
  <si>
    <t>Начальная (максимальная) цена договора устанавливается в размере 123700 руб. (Сто двадцать три тысячи семьсот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</si>
</sst>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85" zoomScaleNormal="85" zoomScalePageLayoutView="70" workbookViewId="0">
      <selection activeCell="F19" sqref="F19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3.7109375" style="3" customWidth="1"/>
    <col min="9" max="9" width="9.42578125" style="2" customWidth="1"/>
    <col min="10" max="10" width="12.5703125" style="2" customWidth="1"/>
    <col min="11" max="11" width="10.28515625" style="2" customWidth="1"/>
    <col min="12" max="12" width="16.28515625" style="2" bestFit="1" customWidth="1"/>
    <col min="13" max="13" width="15.5703125" style="3" customWidth="1"/>
    <col min="14" max="16384" width="9.140625" style="1"/>
  </cols>
  <sheetData>
    <row r="1" spans="1:13" x14ac:dyDescent="0.25">
      <c r="M1" s="11" t="s">
        <v>20</v>
      </c>
    </row>
    <row r="2" spans="1:13" ht="14.45" customHeight="1" x14ac:dyDescent="0.25">
      <c r="M2" s="11" t="s">
        <v>21</v>
      </c>
    </row>
    <row r="3" spans="1:13" ht="14.45" customHeight="1" x14ac:dyDescent="0.25">
      <c r="M3" s="11" t="s">
        <v>29</v>
      </c>
    </row>
    <row r="4" spans="1:13" ht="14.45" customHeight="1" x14ac:dyDescent="0.25">
      <c r="M4" s="11" t="s">
        <v>25</v>
      </c>
    </row>
    <row r="5" spans="1:13" ht="14.45" customHeight="1" x14ac:dyDescent="0.25">
      <c r="K5" s="29"/>
      <c r="L5" s="29"/>
      <c r="M5" s="28" t="s">
        <v>37</v>
      </c>
    </row>
    <row r="6" spans="1:13" ht="14.45" customHeight="1" x14ac:dyDescent="0.25">
      <c r="M6" s="11" t="s">
        <v>28</v>
      </c>
    </row>
    <row r="7" spans="1:13" x14ac:dyDescent="0.25">
      <c r="M7" s="12" t="s">
        <v>13</v>
      </c>
    </row>
    <row r="8" spans="1:13" x14ac:dyDescent="0.25">
      <c r="M8" s="13" t="s">
        <v>16</v>
      </c>
    </row>
    <row r="9" spans="1:13" x14ac:dyDescent="0.25">
      <c r="M9" s="13" t="s">
        <v>14</v>
      </c>
    </row>
    <row r="11" spans="1:13" ht="28.9" customHeight="1" x14ac:dyDescent="0.25">
      <c r="J11" s="35" t="s">
        <v>35</v>
      </c>
      <c r="K11" s="35"/>
      <c r="M11" s="3" t="s">
        <v>36</v>
      </c>
    </row>
    <row r="13" spans="1:13" x14ac:dyDescent="0.25">
      <c r="B13" s="35" t="s">
        <v>15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3" hidden="1" x14ac:dyDescent="0.25"/>
    <row r="16" spans="1:13" s="2" customFormat="1" ht="45.6" customHeight="1" x14ac:dyDescent="0.25">
      <c r="A16" s="38" t="s">
        <v>11</v>
      </c>
      <c r="B16" s="39"/>
      <c r="C16" s="40">
        <f>SUM(M19:M21)</f>
        <v>123700</v>
      </c>
      <c r="D16" s="41"/>
      <c r="E16" s="21" t="s">
        <v>31</v>
      </c>
      <c r="F16" s="21" t="s">
        <v>26</v>
      </c>
      <c r="G16" s="21" t="s">
        <v>27</v>
      </c>
      <c r="H16" s="4"/>
      <c r="I16" s="5"/>
      <c r="J16" s="5"/>
      <c r="K16" s="5"/>
      <c r="L16" s="5"/>
      <c r="M16" s="4"/>
    </row>
    <row r="17" spans="1:13" s="2" customFormat="1" ht="30" customHeight="1" x14ac:dyDescent="0.25">
      <c r="A17" s="32" t="s">
        <v>0</v>
      </c>
      <c r="B17" s="32" t="s">
        <v>1</v>
      </c>
      <c r="C17" s="32" t="s">
        <v>2</v>
      </c>
      <c r="D17" s="32"/>
      <c r="E17" s="4" t="s">
        <v>22</v>
      </c>
      <c r="F17" s="4" t="s">
        <v>23</v>
      </c>
      <c r="G17" s="4" t="s">
        <v>24</v>
      </c>
      <c r="H17" s="42" t="s">
        <v>12</v>
      </c>
      <c r="I17" s="32" t="s">
        <v>8</v>
      </c>
      <c r="J17" s="32" t="s">
        <v>9</v>
      </c>
      <c r="K17" s="32" t="s">
        <v>10</v>
      </c>
      <c r="L17" s="32" t="s">
        <v>6</v>
      </c>
      <c r="M17" s="37" t="s">
        <v>7</v>
      </c>
    </row>
    <row r="18" spans="1:13" s="2" customFormat="1" ht="30" x14ac:dyDescent="0.25">
      <c r="A18" s="32"/>
      <c r="B18" s="33"/>
      <c r="C18" s="6" t="s">
        <v>3</v>
      </c>
      <c r="D18" s="6" t="s">
        <v>4</v>
      </c>
      <c r="E18" s="4" t="s">
        <v>5</v>
      </c>
      <c r="F18" s="4" t="s">
        <v>5</v>
      </c>
      <c r="G18" s="4" t="s">
        <v>5</v>
      </c>
      <c r="H18" s="43"/>
      <c r="I18" s="32"/>
      <c r="J18" s="32"/>
      <c r="K18" s="32"/>
      <c r="L18" s="32"/>
      <c r="M18" s="37"/>
    </row>
    <row r="19" spans="1:13" s="23" customFormat="1" ht="30" x14ac:dyDescent="0.25">
      <c r="A19" s="25">
        <v>1</v>
      </c>
      <c r="B19" s="27" t="s">
        <v>32</v>
      </c>
      <c r="C19" s="26" t="s">
        <v>30</v>
      </c>
      <c r="D19" s="30">
        <v>5</v>
      </c>
      <c r="E19" s="8">
        <v>17700</v>
      </c>
      <c r="F19" s="24">
        <v>12000</v>
      </c>
      <c r="G19" s="24">
        <v>14500</v>
      </c>
      <c r="H19" s="24">
        <f t="shared" ref="H19:H20" si="0">AVERAGE(E19:G19)</f>
        <v>14733.333333333334</v>
      </c>
      <c r="I19" s="22">
        <f t="shared" ref="I19:I20" si="1">COUNT(E19:G19)</f>
        <v>3</v>
      </c>
      <c r="J19" s="22">
        <f t="shared" ref="J19:J20" si="2">STDEV(E19:G19)</f>
        <v>2857.1547618799568</v>
      </c>
      <c r="K19" s="22">
        <f t="shared" ref="K19:K20" si="3">J19/H19*100</f>
        <v>19.392453134931834</v>
      </c>
      <c r="L19" s="22" t="str">
        <f t="shared" ref="L19:L20" si="4">IF(K19&lt;33,"ОДНОРОДНЫЕ","НЕОДНОРОДНЫЕ")</f>
        <v>ОДНОРОДНЫЕ</v>
      </c>
      <c r="M19" s="24">
        <f t="shared" ref="M19:M20" si="5">D19*H19</f>
        <v>73666.666666666672</v>
      </c>
    </row>
    <row r="20" spans="1:13" s="23" customFormat="1" ht="30" x14ac:dyDescent="0.25">
      <c r="A20" s="25">
        <v>2</v>
      </c>
      <c r="B20" s="27" t="s">
        <v>33</v>
      </c>
      <c r="C20" s="26" t="s">
        <v>30</v>
      </c>
      <c r="D20" s="30">
        <v>5</v>
      </c>
      <c r="E20" s="8">
        <v>5000</v>
      </c>
      <c r="F20" s="24">
        <v>3000</v>
      </c>
      <c r="G20" s="24">
        <v>3960</v>
      </c>
      <c r="H20" s="24">
        <f t="shared" si="0"/>
        <v>3986.6666666666665</v>
      </c>
      <c r="I20" s="22">
        <f t="shared" si="1"/>
        <v>3</v>
      </c>
      <c r="J20" s="22">
        <f t="shared" si="2"/>
        <v>1000.2666311205888</v>
      </c>
      <c r="K20" s="22">
        <f t="shared" si="3"/>
        <v>25.09030011172046</v>
      </c>
      <c r="L20" s="22" t="str">
        <f t="shared" si="4"/>
        <v>ОДНОРОДНЫЕ</v>
      </c>
      <c r="M20" s="24">
        <f t="shared" si="5"/>
        <v>19933.333333333332</v>
      </c>
    </row>
    <row r="21" spans="1:13" s="18" customFormat="1" ht="30" x14ac:dyDescent="0.25">
      <c r="A21" s="20">
        <v>3</v>
      </c>
      <c r="B21" s="27" t="s">
        <v>34</v>
      </c>
      <c r="C21" s="26" t="s">
        <v>30</v>
      </c>
      <c r="D21" s="31">
        <v>5</v>
      </c>
      <c r="E21" s="8">
        <v>7500</v>
      </c>
      <c r="F21" s="19">
        <v>4950</v>
      </c>
      <c r="G21" s="19">
        <v>5610</v>
      </c>
      <c r="H21" s="19">
        <f>AVERAGE(E21:G21)</f>
        <v>6020</v>
      </c>
      <c r="I21" s="17">
        <f>COUNT(E21:G21)</f>
        <v>3</v>
      </c>
      <c r="J21" s="17">
        <f>STDEV(E21:G21)</f>
        <v>1323.5180391668259</v>
      </c>
      <c r="K21" s="17">
        <f>J21/H21*100</f>
        <v>21.985349487821029</v>
      </c>
      <c r="L21" s="17" t="str">
        <f t="shared" ref="L21" si="6">IF(K21&lt;33,"ОДНОРОДНЫЕ","НЕОДНОРОДНЫЕ")</f>
        <v>ОДНОРОДНЫЕ</v>
      </c>
      <c r="M21" s="19">
        <f>D21*H21</f>
        <v>30100</v>
      </c>
    </row>
    <row r="22" spans="1:13" s="2" customFormat="1" ht="21.6" customHeight="1" x14ac:dyDescent="0.25">
      <c r="A22" s="5"/>
      <c r="B22" s="9" t="s">
        <v>18</v>
      </c>
      <c r="C22" s="7"/>
      <c r="D22" s="10"/>
      <c r="E22" s="4">
        <f>SUMPRODUCT($D$19:$D$21,E19:E21)</f>
        <v>151000</v>
      </c>
      <c r="F22" s="19">
        <f>SUMPRODUCT($D$19:$D$21,F19:F21)</f>
        <v>99750</v>
      </c>
      <c r="G22" s="19">
        <f>SUMPRODUCT($D$19:$D$21,G19:G21)</f>
        <v>120350</v>
      </c>
      <c r="H22" s="4"/>
      <c r="I22" s="5"/>
      <c r="J22" s="5"/>
      <c r="K22" s="5"/>
      <c r="L22" s="5"/>
      <c r="M22" s="16"/>
    </row>
    <row r="23" spans="1:13" s="2" customFormat="1" ht="9.6" hidden="1" customHeight="1" x14ac:dyDescent="0.25">
      <c r="A23" s="5"/>
      <c r="B23" s="14"/>
      <c r="C23" s="5"/>
      <c r="D23" s="15"/>
      <c r="E23" s="4"/>
      <c r="F23" s="4"/>
      <c r="G23" s="4"/>
      <c r="H23" s="4" t="e">
        <f>AVERAGE(E23:G23)</f>
        <v>#DIV/0!</v>
      </c>
      <c r="I23" s="5">
        <f>COUNT(E23:G23)</f>
        <v>0</v>
      </c>
      <c r="J23" s="5" t="e">
        <f>STDEV(E23:G23)</f>
        <v>#DIV/0!</v>
      </c>
      <c r="K23" s="5" t="e">
        <f>J23/H23*100</f>
        <v>#DIV/0!</v>
      </c>
      <c r="L23" s="5" t="e">
        <f>IF(K23&lt;33,"ОДНОРОДНЫЕ","НЕОДНОРОДНЫЕ")</f>
        <v>#DIV/0!</v>
      </c>
      <c r="M23" s="4" t="e">
        <f>D23*H23</f>
        <v>#DIV/0!</v>
      </c>
    </row>
    <row r="25" spans="1:13" x14ac:dyDescent="0.25">
      <c r="A25" s="36" t="s">
        <v>19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ht="34.5" customHeight="1" x14ac:dyDescent="0.25">
      <c r="A26" s="36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x14ac:dyDescent="0.25">
      <c r="A27" s="34" t="s">
        <v>38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</row>
  </sheetData>
  <mergeCells count="16">
    <mergeCell ref="B17:B18"/>
    <mergeCell ref="C17:D17"/>
    <mergeCell ref="A27:M27"/>
    <mergeCell ref="J11:K11"/>
    <mergeCell ref="B13:L13"/>
    <mergeCell ref="A25:M25"/>
    <mergeCell ref="A26:M26"/>
    <mergeCell ref="M17:M18"/>
    <mergeCell ref="A16:B16"/>
    <mergeCell ref="C16:D16"/>
    <mergeCell ref="H17:H18"/>
    <mergeCell ref="I17:I18"/>
    <mergeCell ref="J17:J18"/>
    <mergeCell ref="K17:K18"/>
    <mergeCell ref="L17:L18"/>
    <mergeCell ref="A17:A18"/>
  </mergeCells>
  <conditionalFormatting sqref="L19:L23">
    <cfRule type="containsText" dxfId="5" priority="10" operator="containsText" text="НЕ">
      <formula>NOT(ISERROR(SEARCH("НЕ",L19)))</formula>
    </cfRule>
    <cfRule type="containsText" dxfId="4" priority="11" operator="containsText" text="ОДНОРОДНЫЕ">
      <formula>NOT(ISERROR(SEARCH("ОДНОРОДНЫЕ",L19)))</formula>
    </cfRule>
    <cfRule type="containsText" dxfId="3" priority="12" operator="containsText" text="НЕОДНОРОДНЫЕ">
      <formula>NOT(ISERROR(SEARCH("НЕОДНОРОДНЫЕ",L19)))</formula>
    </cfRule>
  </conditionalFormatting>
  <conditionalFormatting sqref="L19:L23">
    <cfRule type="containsText" dxfId="2" priority="7" operator="containsText" text="НЕОДНОРОДНЫЕ">
      <formula>NOT(ISERROR(SEARCH("НЕОДНОРОДНЫЕ",L19)))</formula>
    </cfRule>
    <cfRule type="containsText" dxfId="1" priority="8" operator="containsText" text="ОДНОРОДНЫЕ">
      <formula>NOT(ISERROR(SEARCH("ОДНОРОДНЫЕ",L19)))</formula>
    </cfRule>
    <cfRule type="containsText" dxfId="0" priority="9" operator="containsText" text="НЕОДНОРОДНЫЕ">
      <formula>NOT(ISERROR(SEARCH("НЕОДНОРОДНЫЕ",L19)))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2023-07-25T07:48:07Z</dcterms:modified>
</cp:coreProperties>
</file>