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5" i="1" l="1"/>
  <c r="O25" i="1" s="1"/>
  <c r="K25" i="1"/>
  <c r="L25" i="1"/>
  <c r="M25" i="1" s="1"/>
  <c r="N25" i="1" s="1"/>
  <c r="J26" i="1"/>
  <c r="O26" i="1" s="1"/>
  <c r="K26" i="1"/>
  <c r="L26" i="1"/>
  <c r="M26" i="1" l="1"/>
  <c r="N26" i="1" s="1"/>
  <c r="J20" i="1"/>
  <c r="K20" i="1"/>
  <c r="L20" i="1"/>
  <c r="M20" i="1" s="1"/>
  <c r="N20" i="1" s="1"/>
  <c r="O20" i="1"/>
  <c r="J21" i="1"/>
  <c r="K21" i="1"/>
  <c r="L21" i="1"/>
  <c r="M21" i="1" s="1"/>
  <c r="N21" i="1" s="1"/>
  <c r="O21" i="1"/>
  <c r="J22" i="1"/>
  <c r="O22" i="1" s="1"/>
  <c r="K22" i="1"/>
  <c r="L22" i="1"/>
  <c r="J23" i="1"/>
  <c r="K23" i="1"/>
  <c r="L23" i="1"/>
  <c r="M23" i="1" s="1"/>
  <c r="N23" i="1" s="1"/>
  <c r="O23" i="1"/>
  <c r="J24" i="1"/>
  <c r="O24" i="1" s="1"/>
  <c r="K24" i="1"/>
  <c r="L24" i="1"/>
  <c r="M24" i="1" s="1"/>
  <c r="N24" i="1" s="1"/>
  <c r="M22" i="1" l="1"/>
  <c r="N22" i="1" s="1"/>
  <c r="F27" i="1"/>
  <c r="G27" i="1"/>
  <c r="E27" i="1"/>
  <c r="J19" i="1" l="1"/>
  <c r="O19" i="1" s="1"/>
  <c r="C16" i="1" s="1"/>
  <c r="K19" i="1"/>
  <c r="L19" i="1"/>
  <c r="M19" i="1" l="1"/>
  <c r="N19" i="1" s="1"/>
</calcChain>
</file>

<file path=xl/sharedStrings.xml><?xml version="1.0" encoding="utf-8"?>
<sst xmlns="http://schemas.openxmlformats.org/spreadsheetml/2006/main" count="57" uniqueCount="44">
  <si>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</si>
  <si>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</si>
  <si>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</si>
  <si>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</si>
  <si>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</si>
  <si>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</si>
  <si>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</si>
  <si>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</si>
  <si>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</si>
  <si>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</si>
  <si>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</si>
  <si>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</si>
  <si>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</si>
  <si>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</si>
  <si>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</si>
  <si>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</si>
  <si>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</si>
  <si>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</si>
  <si>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</si>
  <si>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</si>
  <si>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</si>
  <si>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</si>
  <si>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</si>
  <si>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</si>
  <si>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</si>
  <si>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</si>
  <si>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</si>
  <si>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</si>
  <si>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</si>
  <si>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</si>
  <si>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</si>
  <si>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339-23</t>
  </si>
  <si>
    <t>Перчатки нитриловые неопудренные</t>
  </si>
  <si>
    <t>Перчатки трикотажные с двойным латексным обливом ладони</t>
  </si>
  <si>
    <t>Перчатки резиновые хозяйственные в индивидуальной упаковке</t>
  </si>
  <si>
    <t>Перчатки хозяйственные</t>
  </si>
  <si>
    <t>Перчатки одноразовые полиэтиленовые </t>
  </si>
  <si>
    <t>Упаковка</t>
  </si>
  <si>
    <t>Пара</t>
  </si>
  <si>
    <t>КП вх. 4276-11/23 от 14.11.2023</t>
  </si>
  <si>
    <t>КП вх. 4275-11/23 от 14.11.2023</t>
  </si>
  <si>
    <t>КП вх. 4274-11/23 от 14.11.2023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</si>
  <si>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221300 руб. (двести двадцать одна тысяча триста рублей 00 копеек)</t>
  </si>
  <si>
    <t>на поставку перчаток хозяйственных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</si>
</sst>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zoomScale="85" zoomScaleNormal="85" zoomScalePageLayoutView="70" workbookViewId="0">
      <selection activeCell="F19" sqref="F19:F26"/>
    </sheetView>
  </sheetViews>
  <sheetFormatPr defaultRowHeight="15" x14ac:dyDescent="0.25"/>
  <cols>
    <col min="1" max="1" width="9.140625" style="6"/>
    <col min="2" max="2" width="32" style="6" customWidth="1"/>
    <col min="3" max="3" width="12.7109375" style="6" customWidth="1"/>
    <col min="4" max="4" width="9.140625" style="6"/>
    <col min="5" max="7" width="17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6" customWidth="1"/>
    <col min="12" max="12" width="12.5703125" style="6" customWidth="1"/>
    <col min="13" max="13" width="10.28515625" style="6" customWidth="1"/>
    <col min="14" max="14" width="21.140625" style="6" customWidth="1"/>
    <col min="15" max="15" width="13.28515625" style="1" customWidth="1"/>
    <col min="16" max="16384" width="9.140625" style="4"/>
  </cols>
  <sheetData>
    <row r="1" spans="1:15" x14ac:dyDescent="0.25">
      <c r="O1" s="9" t="s">
        <v>27</v>
      </c>
    </row>
    <row r="2" spans="1:15" x14ac:dyDescent="0.25">
      <c r="O2" s="9" t="s">
        <v>28</v>
      </c>
    </row>
    <row r="3" spans="1:15" x14ac:dyDescent="0.25">
      <c r="O3" s="9" t="s">
        <v>43</v>
      </c>
    </row>
    <row r="4" spans="1:15" x14ac:dyDescent="0.25">
      <c r="O4" s="9" t="s">
        <v>29</v>
      </c>
    </row>
    <row r="5" spans="1:15" x14ac:dyDescent="0.25">
      <c r="O5" s="9" t="s">
        <v>30</v>
      </c>
    </row>
    <row r="6" spans="1:15" x14ac:dyDescent="0.25">
      <c r="O6" s="10" t="s">
        <v>31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33" t="s">
        <v>20</v>
      </c>
      <c r="M11" s="33"/>
      <c r="O11" s="1" t="s">
        <v>18</v>
      </c>
    </row>
    <row r="13" spans="1:15" x14ac:dyDescent="0.25">
      <c r="B13" s="33" t="s">
        <v>19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5" hidden="1" x14ac:dyDescent="0.25"/>
    <row r="16" spans="1:15" s="6" customFormat="1" ht="48.75" customHeight="1" x14ac:dyDescent="0.25">
      <c r="A16" s="36" t="s">
        <v>14</v>
      </c>
      <c r="B16" s="37"/>
      <c r="C16" s="38">
        <f>SUM(O19:O26)</f>
        <v>247766.66666666666</v>
      </c>
      <c r="D16" s="37"/>
      <c r="E16" s="25" t="s">
        <v>39</v>
      </c>
      <c r="F16" s="28" t="s">
        <v>40</v>
      </c>
      <c r="G16" s="28" t="s">
        <v>41</v>
      </c>
      <c r="H16" s="8"/>
      <c r="I16" s="8"/>
      <c r="J16" s="7"/>
      <c r="K16" s="5"/>
      <c r="L16" s="5"/>
      <c r="M16" s="5"/>
      <c r="N16" s="5"/>
      <c r="O16" s="7"/>
    </row>
    <row r="17" spans="1:15" s="6" customFormat="1" ht="30" customHeight="1" x14ac:dyDescent="0.25">
      <c r="A17" s="30" t="s">
        <v>0</v>
      </c>
      <c r="B17" s="30" t="s">
        <v>1</v>
      </c>
      <c r="C17" s="30" t="s">
        <v>2</v>
      </c>
      <c r="D17" s="30"/>
      <c r="E17" s="7" t="s">
        <v>5</v>
      </c>
      <c r="F17" s="7" t="s">
        <v>7</v>
      </c>
      <c r="G17" s="7" t="s">
        <v>8</v>
      </c>
      <c r="H17" s="7" t="s">
        <v>22</v>
      </c>
      <c r="I17" s="7" t="s">
        <v>23</v>
      </c>
      <c r="J17" s="39" t="s">
        <v>15</v>
      </c>
      <c r="K17" s="30" t="s">
        <v>11</v>
      </c>
      <c r="L17" s="30" t="s">
        <v>12</v>
      </c>
      <c r="M17" s="30" t="s">
        <v>13</v>
      </c>
      <c r="N17" s="30" t="s">
        <v>9</v>
      </c>
      <c r="O17" s="35" t="s">
        <v>10</v>
      </c>
    </row>
    <row r="18" spans="1:15" s="6" customFormat="1" ht="30" x14ac:dyDescent="0.25">
      <c r="A18" s="30"/>
      <c r="B18" s="31"/>
      <c r="C18" s="18" t="s">
        <v>3</v>
      </c>
      <c r="D18" s="18" t="s">
        <v>4</v>
      </c>
      <c r="E18" s="7" t="s">
        <v>6</v>
      </c>
      <c r="F18" s="7" t="s">
        <v>6</v>
      </c>
      <c r="G18" s="7" t="s">
        <v>6</v>
      </c>
      <c r="H18" s="7" t="s">
        <v>6</v>
      </c>
      <c r="I18" s="7" t="s">
        <v>6</v>
      </c>
      <c r="J18" s="40"/>
      <c r="K18" s="30"/>
      <c r="L18" s="30"/>
      <c r="M18" s="30"/>
      <c r="N18" s="30"/>
      <c r="O18" s="35"/>
    </row>
    <row r="19" spans="1:15" s="13" customFormat="1" ht="45" x14ac:dyDescent="0.25">
      <c r="A19" s="15">
        <v>1</v>
      </c>
      <c r="B19" s="43" t="s">
        <v>34</v>
      </c>
      <c r="C19" s="47" t="s">
        <v>38</v>
      </c>
      <c r="D19" s="47">
        <v>1200</v>
      </c>
      <c r="E19" s="46">
        <v>45</v>
      </c>
      <c r="F19" s="25">
        <v>35</v>
      </c>
      <c r="G19" s="25">
        <v>40</v>
      </c>
      <c r="H19" s="14"/>
      <c r="I19" s="14"/>
      <c r="J19" s="14">
        <f t="shared" ref="J19" si="0">AVERAGE(E19:I19)</f>
        <v>40</v>
      </c>
      <c r="K19" s="12">
        <f t="shared" ref="K19" si="1">COUNT(E19:I19)</f>
        <v>3</v>
      </c>
      <c r="L19" s="12">
        <f t="shared" ref="L19" si="2">STDEV(E19:I19)</f>
        <v>5</v>
      </c>
      <c r="M19" s="12">
        <f t="shared" ref="M19" si="3">L19/J19*100</f>
        <v>12.5</v>
      </c>
      <c r="N19" s="12" t="str">
        <f t="shared" ref="N19" si="4">IF(M19&lt;33,"ОДНОРОДНЫЕ","НЕОДНОРОДНЫЕ")</f>
        <v>ОДНОРОДНЫЕ</v>
      </c>
      <c r="O19" s="11">
        <f>D19*J19</f>
        <v>48000</v>
      </c>
    </row>
    <row r="20" spans="1:15" s="23" customFormat="1" ht="45" x14ac:dyDescent="0.25">
      <c r="A20" s="24">
        <v>2</v>
      </c>
      <c r="B20" s="43" t="s">
        <v>34</v>
      </c>
      <c r="C20" s="47" t="s">
        <v>38</v>
      </c>
      <c r="D20" s="47">
        <v>800</v>
      </c>
      <c r="E20" s="46">
        <v>45</v>
      </c>
      <c r="F20" s="25">
        <v>35</v>
      </c>
      <c r="G20" s="25">
        <v>40</v>
      </c>
      <c r="H20" s="25"/>
      <c r="I20" s="25"/>
      <c r="J20" s="25">
        <f t="shared" ref="J20:J24" si="5">AVERAGE(E20:I20)</f>
        <v>40</v>
      </c>
      <c r="K20" s="22">
        <f t="shared" ref="K20:K24" si="6">COUNT(E20:I20)</f>
        <v>3</v>
      </c>
      <c r="L20" s="22">
        <f t="shared" ref="L20:L24" si="7">STDEV(E20:I20)</f>
        <v>5</v>
      </c>
      <c r="M20" s="22">
        <f t="shared" ref="M20:M24" si="8">L20/J20*100</f>
        <v>12.5</v>
      </c>
      <c r="N20" s="22" t="str">
        <f t="shared" ref="N20:N24" si="9">IF(M20&lt;33,"ОДНОРОДНЫЕ","НЕОДНОРОДНЫЕ")</f>
        <v>ОДНОРОДНЫЕ</v>
      </c>
      <c r="O20" s="11">
        <f t="shared" ref="O20:O24" si="10">D20*J20</f>
        <v>32000</v>
      </c>
    </row>
    <row r="21" spans="1:15" s="23" customFormat="1" ht="45" x14ac:dyDescent="0.25">
      <c r="A21" s="29">
        <v>3</v>
      </c>
      <c r="B21" s="43" t="s">
        <v>34</v>
      </c>
      <c r="C21" s="47" t="s">
        <v>38</v>
      </c>
      <c r="D21" s="47">
        <v>200</v>
      </c>
      <c r="E21" s="46">
        <v>45</v>
      </c>
      <c r="F21" s="25">
        <v>35</v>
      </c>
      <c r="G21" s="25">
        <v>40</v>
      </c>
      <c r="H21" s="25"/>
      <c r="I21" s="25"/>
      <c r="J21" s="25">
        <f t="shared" si="5"/>
        <v>40</v>
      </c>
      <c r="K21" s="22">
        <f t="shared" si="6"/>
        <v>3</v>
      </c>
      <c r="L21" s="22">
        <f t="shared" si="7"/>
        <v>5</v>
      </c>
      <c r="M21" s="22">
        <f t="shared" si="8"/>
        <v>12.5</v>
      </c>
      <c r="N21" s="22" t="str">
        <f t="shared" si="9"/>
        <v>ОДНОРОДНЫЕ</v>
      </c>
      <c r="O21" s="11">
        <f t="shared" si="10"/>
        <v>8000</v>
      </c>
    </row>
    <row r="22" spans="1:15" s="23" customFormat="1" x14ac:dyDescent="0.25">
      <c r="A22" s="29">
        <v>4</v>
      </c>
      <c r="B22" s="43" t="s">
        <v>35</v>
      </c>
      <c r="C22" s="47" t="s">
        <v>38</v>
      </c>
      <c r="D22" s="47">
        <v>800</v>
      </c>
      <c r="E22" s="46">
        <v>27</v>
      </c>
      <c r="F22" s="25">
        <v>22</v>
      </c>
      <c r="G22" s="25">
        <v>25</v>
      </c>
      <c r="H22" s="25"/>
      <c r="I22" s="25"/>
      <c r="J22" s="25">
        <f t="shared" si="5"/>
        <v>24.666666666666668</v>
      </c>
      <c r="K22" s="22">
        <f t="shared" si="6"/>
        <v>3</v>
      </c>
      <c r="L22" s="22">
        <f t="shared" si="7"/>
        <v>2.5166114784235836</v>
      </c>
      <c r="M22" s="22">
        <f t="shared" si="8"/>
        <v>10.202478966582094</v>
      </c>
      <c r="N22" s="22" t="str">
        <f t="shared" si="9"/>
        <v>ОДНОРОДНЫЕ</v>
      </c>
      <c r="O22" s="11">
        <f t="shared" si="10"/>
        <v>19733.333333333336</v>
      </c>
    </row>
    <row r="23" spans="1:15" s="6" customFormat="1" ht="15" customHeight="1" x14ac:dyDescent="0.25">
      <c r="A23" s="29">
        <v>5</v>
      </c>
      <c r="B23" s="44" t="s">
        <v>32</v>
      </c>
      <c r="C23" s="47" t="s">
        <v>37</v>
      </c>
      <c r="D23" s="49">
        <v>41</v>
      </c>
      <c r="E23" s="46">
        <v>850</v>
      </c>
      <c r="F23" s="25">
        <v>700</v>
      </c>
      <c r="G23" s="25">
        <v>800</v>
      </c>
      <c r="H23" s="7"/>
      <c r="I23" s="7"/>
      <c r="J23" s="25">
        <f t="shared" si="5"/>
        <v>783.33333333333337</v>
      </c>
      <c r="K23" s="22">
        <f t="shared" si="6"/>
        <v>3</v>
      </c>
      <c r="L23" s="22">
        <f t="shared" si="7"/>
        <v>76.376261582597337</v>
      </c>
      <c r="M23" s="22">
        <f t="shared" si="8"/>
        <v>9.750161053097532</v>
      </c>
      <c r="N23" s="22" t="str">
        <f t="shared" si="9"/>
        <v>ОДНОРОДНЫЕ</v>
      </c>
      <c r="O23" s="11">
        <f t="shared" si="10"/>
        <v>32116.666666666668</v>
      </c>
    </row>
    <row r="24" spans="1:15" s="16" customFormat="1" x14ac:dyDescent="0.25">
      <c r="A24" s="29">
        <v>6</v>
      </c>
      <c r="B24" s="44" t="s">
        <v>32</v>
      </c>
      <c r="C24" s="48" t="s">
        <v>37</v>
      </c>
      <c r="D24" s="47">
        <v>5</v>
      </c>
      <c r="E24" s="46">
        <v>850</v>
      </c>
      <c r="F24" s="25">
        <v>700</v>
      </c>
      <c r="G24" s="25">
        <v>800</v>
      </c>
      <c r="H24" s="17"/>
      <c r="I24" s="17"/>
      <c r="J24" s="25">
        <f t="shared" si="5"/>
        <v>783.33333333333337</v>
      </c>
      <c r="K24" s="22">
        <f t="shared" si="6"/>
        <v>3</v>
      </c>
      <c r="L24" s="22">
        <f t="shared" si="7"/>
        <v>76.376261582597337</v>
      </c>
      <c r="M24" s="22">
        <f t="shared" si="8"/>
        <v>9.750161053097532</v>
      </c>
      <c r="N24" s="22" t="str">
        <f t="shared" si="9"/>
        <v>ОДНОРОДНЫЕ</v>
      </c>
      <c r="O24" s="11">
        <f t="shared" si="10"/>
        <v>3916.666666666667</v>
      </c>
    </row>
    <row r="25" spans="1:15" s="27" customFormat="1" ht="25.5" x14ac:dyDescent="0.25">
      <c r="A25" s="29">
        <v>7</v>
      </c>
      <c r="B25" s="45" t="s">
        <v>33</v>
      </c>
      <c r="C25" s="48" t="s">
        <v>38</v>
      </c>
      <c r="D25" s="47">
        <v>1400</v>
      </c>
      <c r="E25" s="46">
        <v>65</v>
      </c>
      <c r="F25" s="28">
        <v>55</v>
      </c>
      <c r="G25" s="28">
        <v>60</v>
      </c>
      <c r="H25" s="28"/>
      <c r="I25" s="28"/>
      <c r="J25" s="28">
        <f t="shared" ref="J25:J26" si="11">AVERAGE(E25:I25)</f>
        <v>60</v>
      </c>
      <c r="K25" s="26">
        <f t="shared" ref="K25:K26" si="12">COUNT(E25:I25)</f>
        <v>3</v>
      </c>
      <c r="L25" s="26">
        <f t="shared" ref="L25:L26" si="13">STDEV(E25:I25)</f>
        <v>5</v>
      </c>
      <c r="M25" s="26">
        <f t="shared" ref="M25:M26" si="14">L25/J25*100</f>
        <v>8.3333333333333321</v>
      </c>
      <c r="N25" s="26" t="str">
        <f t="shared" ref="N25:N26" si="15">IF(M25&lt;33,"ОДНОРОДНЫЕ","НЕОДНОРОДНЫЕ")</f>
        <v>ОДНОРОДНЫЕ</v>
      </c>
      <c r="O25" s="11">
        <f t="shared" ref="O25:O26" si="16">D25*J25</f>
        <v>84000</v>
      </c>
    </row>
    <row r="26" spans="1:15" s="20" customFormat="1" ht="25.5" x14ac:dyDescent="0.25">
      <c r="A26" s="29">
        <v>8</v>
      </c>
      <c r="B26" s="45" t="s">
        <v>36</v>
      </c>
      <c r="C26" s="48" t="s">
        <v>37</v>
      </c>
      <c r="D26" s="47">
        <v>50</v>
      </c>
      <c r="E26" s="46">
        <v>450</v>
      </c>
      <c r="F26" s="25">
        <v>350</v>
      </c>
      <c r="G26" s="25">
        <v>400</v>
      </c>
      <c r="H26" s="21"/>
      <c r="I26" s="21"/>
      <c r="J26" s="28">
        <f t="shared" si="11"/>
        <v>400</v>
      </c>
      <c r="K26" s="26">
        <f t="shared" si="12"/>
        <v>3</v>
      </c>
      <c r="L26" s="26">
        <f t="shared" si="13"/>
        <v>50</v>
      </c>
      <c r="M26" s="26">
        <f t="shared" si="14"/>
        <v>12.5</v>
      </c>
      <c r="N26" s="26" t="str">
        <f t="shared" si="15"/>
        <v>ОДНОРОДНЫЕ</v>
      </c>
      <c r="O26" s="11">
        <f t="shared" si="16"/>
        <v>20000</v>
      </c>
    </row>
    <row r="27" spans="1:15" s="6" customFormat="1" ht="14.45" customHeight="1" x14ac:dyDescent="0.25">
      <c r="A27" s="29"/>
      <c r="B27" s="42" t="s">
        <v>25</v>
      </c>
      <c r="C27" s="41"/>
      <c r="D27" s="19"/>
      <c r="E27" s="7">
        <f>SUMPRODUCT($D$19:$D$26,E19:E26)</f>
        <v>273200</v>
      </c>
      <c r="F27" s="21">
        <f>SUMPRODUCT($D$19:$D$26,F19:F26)</f>
        <v>221300</v>
      </c>
      <c r="G27" s="21">
        <f>SUMPRODUCT($D$19:$D$26,G19:G26)</f>
        <v>248800</v>
      </c>
      <c r="H27" s="7"/>
      <c r="I27" s="7"/>
      <c r="J27" s="7"/>
      <c r="K27" s="5"/>
      <c r="L27" s="5"/>
      <c r="M27" s="5"/>
      <c r="N27" s="5"/>
      <c r="O27" s="7"/>
    </row>
    <row r="28" spans="1:15" hidden="1" x14ac:dyDescent="0.25"/>
    <row r="30" spans="1:15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5" x14ac:dyDescent="0.25">
      <c r="A31" s="34" t="s">
        <v>24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5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</row>
    <row r="33" spans="1:15" s="6" customFormat="1" ht="32.450000000000003" customHeight="1" x14ac:dyDescent="0.2">
      <c r="A33" s="32" t="s">
        <v>42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</sheetData>
  <mergeCells count="17">
    <mergeCell ref="L11:M11"/>
    <mergeCell ref="B13:N13"/>
    <mergeCell ref="A30:O30"/>
    <mergeCell ref="A31:O31"/>
    <mergeCell ref="A32:O32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33:O33"/>
  </mergeCells>
  <conditionalFormatting sqref="N19:N27">
    <cfRule type="containsText" dxfId="11" priority="16" operator="containsText" text="НЕ">
      <formula>NOT(ISERROR(SEARCH("НЕ",N19)))</formula>
    </cfRule>
    <cfRule type="containsText" dxfId="10" priority="17" operator="containsText" text="ОДНОРОДНЫЕ">
      <formula>NOT(ISERROR(SEARCH("ОДНОРОДНЫЕ",N19)))</formula>
    </cfRule>
    <cfRule type="containsText" dxfId="9" priority="18" operator="containsText" text="НЕОДНОРОДНЫЕ">
      <formula>NOT(ISERROR(SEARCH("НЕОДНОРОДНЫЕ",N19)))</formula>
    </cfRule>
  </conditionalFormatting>
  <conditionalFormatting sqref="N19:N27">
    <cfRule type="containsText" dxfId="8" priority="13" operator="containsText" text="НЕОДНОРОДНЫЕ">
      <formula>NOT(ISERROR(SEARCH("НЕОДНОРОДНЫЕ",N19)))</formula>
    </cfRule>
    <cfRule type="containsText" dxfId="7" priority="14" operator="containsText" text="ОДНОРОДНЫЕ">
      <formula>NOT(ISERROR(SEARCH("ОДНОРОДНЫЕ",N19)))</formula>
    </cfRule>
    <cfRule type="containsText" dxfId="6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2023-12-28T00:37:25Z</dcterms:modified>
</cp:coreProperties>
</file>