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9" i="1" l="1"/>
  <c r="G29" i="1" l="1"/>
  <c r="E29" i="1"/>
  <c r="H20" i="1"/>
  <c r="M20" i="1" s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C17" i="1" l="1"/>
  <c r="K24" i="1"/>
  <c r="L24" i="1" s="1"/>
  <c r="K20" i="1"/>
  <c r="L20" i="1" s="1"/>
  <c r="J28" i="1"/>
  <c r="I28" i="1"/>
  <c r="H28" i="1"/>
  <c r="M28" i="1" s="1"/>
  <c r="M29" i="1" l="1"/>
  <c r="K28" i="1"/>
  <c r="L28" i="1" s="1"/>
</calcChain>
</file>

<file path=xl/sharedStrings.xml><?xml version="1.0" encoding="utf-8"?>
<sst xmlns="http://schemas.openxmlformats.org/spreadsheetml/2006/main" count="54" uniqueCount="38">
  <si>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</si>
  <si>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</si>
  <si>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</si>
  <si>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</si>
  <si>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</si>
  <si>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</si>
  <si>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</si>
  <si>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</si>
  <si>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</si>
  <si>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</si>
  <si>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</si>
  <si>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</si>
  <si>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</si>
  <si>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</si>
  <si>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</si>
  <si>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</si>
  <si>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</si>
  <si>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</si>
  <si>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</si>
  <si>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</si>
  <si>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</si>
  <si>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</si>
  <si>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</si>
  <si>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</si>
  <si>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</si>
  <si>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</si>
  <si>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</si>
  <si>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</si>
  <si>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332-23</t>
  </si>
  <si>
    <t>вх. № 4651-12/23 от 20.12.2023</t>
  </si>
  <si>
    <t>вх. № 4652-12/23 от 20.12.2023</t>
  </si>
  <si>
    <t>вх. № 4653-12/23 от 20.12.2023</t>
  </si>
  <si>
    <t>на поставку нестерильных перчаток</t>
  </si>
  <si>
    <t>Перчатки смотровые нестерильные нитриловые, неопудренные</t>
  </si>
  <si>
    <t>Перчатки смотровые/процедурные нитриловые, неопудренные, нестерильные</t>
  </si>
  <si>
    <t>Перчатки смотровые/процедурные из латекса гевеи, неопудренные, нестерильные</t>
  </si>
  <si>
    <t>пара</t>
  </si>
  <si>
    <t>Исходя из имеющегося у Заказчика объёма финансового обеспечения для осуществления закупки НМЦД устанавливается в размере 1440700 руб. (один миллион четыреста сорок тысяч 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</si>
</sst>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2" zoomScale="85" zoomScaleNormal="85" zoomScalePageLayoutView="70" workbookViewId="0">
      <selection activeCell="D20" sqref="D20:D28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9" t="s">
        <v>32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3" t="s">
        <v>17</v>
      </c>
      <c r="K12" s="43"/>
      <c r="M12" s="1" t="s">
        <v>15</v>
      </c>
    </row>
    <row r="14" spans="2:13" x14ac:dyDescent="0.25">
      <c r="B14" s="43" t="s">
        <v>16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3" ht="54.6" customHeight="1" x14ac:dyDescent="0.25">
      <c r="A17" s="47" t="s">
        <v>11</v>
      </c>
      <c r="B17" s="48"/>
      <c r="C17" s="49">
        <f>SUM(M20:M28)</f>
        <v>1485833.3333333335</v>
      </c>
      <c r="D17" s="50"/>
      <c r="E17" s="30" t="s">
        <v>29</v>
      </c>
      <c r="F17" s="30" t="s">
        <v>30</v>
      </c>
      <c r="G17" s="30" t="s">
        <v>31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38" t="s">
        <v>0</v>
      </c>
      <c r="B18" s="38" t="s">
        <v>1</v>
      </c>
      <c r="C18" s="38" t="s">
        <v>2</v>
      </c>
      <c r="D18" s="38"/>
      <c r="E18" s="16" t="s">
        <v>25</v>
      </c>
      <c r="F18" s="16" t="s">
        <v>26</v>
      </c>
      <c r="G18" s="16" t="s">
        <v>27</v>
      </c>
      <c r="H18" s="51" t="s">
        <v>12</v>
      </c>
      <c r="I18" s="38" t="s">
        <v>8</v>
      </c>
      <c r="J18" s="38" t="s">
        <v>9</v>
      </c>
      <c r="K18" s="38" t="s">
        <v>10</v>
      </c>
      <c r="L18" s="38" t="s">
        <v>6</v>
      </c>
      <c r="M18" s="46" t="s">
        <v>7</v>
      </c>
    </row>
    <row r="19" spans="1:13" x14ac:dyDescent="0.25">
      <c r="A19" s="53"/>
      <c r="B19" s="53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2"/>
      <c r="I19" s="38"/>
      <c r="J19" s="38"/>
      <c r="K19" s="38"/>
      <c r="L19" s="38"/>
      <c r="M19" s="46"/>
    </row>
    <row r="20" spans="1:13" s="34" customFormat="1" ht="30" x14ac:dyDescent="0.25">
      <c r="A20" s="4">
        <v>1</v>
      </c>
      <c r="B20" s="26" t="s">
        <v>33</v>
      </c>
      <c r="C20" s="33" t="s">
        <v>36</v>
      </c>
      <c r="D20" s="37">
        <v>15000</v>
      </c>
      <c r="E20" s="31">
        <v>7.3</v>
      </c>
      <c r="F20" s="32">
        <v>7</v>
      </c>
      <c r="G20" s="35">
        <v>7.5</v>
      </c>
      <c r="H20" s="35">
        <f t="shared" ref="H20" si="0">AVERAGE(E20:G20)</f>
        <v>7.2666666666666666</v>
      </c>
      <c r="I20" s="33">
        <f t="shared" ref="I20" si="1" xml:space="preserve"> COUNT(E20:G20)</f>
        <v>3</v>
      </c>
      <c r="J20" s="33">
        <f t="shared" ref="J20" si="2">STDEV(E20:G20)</f>
        <v>0.25166114784235832</v>
      </c>
      <c r="K20" s="33">
        <f t="shared" ref="K20" si="3">J20/H20*100</f>
        <v>3.4632268051700685</v>
      </c>
      <c r="L20" s="33" t="str">
        <f t="shared" ref="L20" si="4">IF(K20&lt;33,"ОДНОРОДНЫЕ","НЕОДНОРОДНЫЕ")</f>
        <v>ОДНОРОДНЫЕ</v>
      </c>
      <c r="M20" s="35">
        <f t="shared" ref="M20" si="5">D20*H20</f>
        <v>109000</v>
      </c>
    </row>
    <row r="21" spans="1:13" s="34" customFormat="1" ht="30" x14ac:dyDescent="0.25">
      <c r="A21" s="4">
        <v>2</v>
      </c>
      <c r="B21" s="26" t="s">
        <v>34</v>
      </c>
      <c r="C21" s="33" t="s">
        <v>36</v>
      </c>
      <c r="D21" s="37">
        <v>90000</v>
      </c>
      <c r="E21" s="31">
        <v>9.6999999999999993</v>
      </c>
      <c r="F21" s="32">
        <v>9.4</v>
      </c>
      <c r="G21" s="35">
        <v>10</v>
      </c>
      <c r="H21" s="35">
        <f t="shared" ref="H21:H27" si="6">AVERAGE(E21:G21)</f>
        <v>9.7000000000000011</v>
      </c>
      <c r="I21" s="33">
        <f t="shared" ref="I21:I27" si="7" xml:space="preserve"> COUNT(E21:G21)</f>
        <v>3</v>
      </c>
      <c r="J21" s="33">
        <f t="shared" ref="J21:J27" si="8">STDEV(E21:G21)</f>
        <v>0.29999999999999982</v>
      </c>
      <c r="K21" s="33">
        <f t="shared" ref="K21:K27" si="9">J21/H21*100</f>
        <v>3.0927835051546371</v>
      </c>
      <c r="L21" s="33" t="str">
        <f t="shared" ref="L21:L27" si="10">IF(K21&lt;33,"ОДНОРОДНЫЕ","НЕОДНОРОДНЫЕ")</f>
        <v>ОДНОРОДНЫЕ</v>
      </c>
      <c r="M21" s="35">
        <f t="shared" ref="M21:M27" si="11">D21*H21</f>
        <v>873000.00000000012</v>
      </c>
    </row>
    <row r="22" spans="1:13" s="34" customFormat="1" ht="30" x14ac:dyDescent="0.25">
      <c r="A22" s="4">
        <v>3</v>
      </c>
      <c r="B22" s="26" t="s">
        <v>34</v>
      </c>
      <c r="C22" s="33" t="s">
        <v>36</v>
      </c>
      <c r="D22" s="27">
        <v>2000</v>
      </c>
      <c r="E22" s="31">
        <v>32</v>
      </c>
      <c r="F22" s="32">
        <v>31</v>
      </c>
      <c r="G22" s="35">
        <v>33</v>
      </c>
      <c r="H22" s="35">
        <f t="shared" si="6"/>
        <v>32</v>
      </c>
      <c r="I22" s="33">
        <f t="shared" si="7"/>
        <v>3</v>
      </c>
      <c r="J22" s="33">
        <f t="shared" si="8"/>
        <v>1</v>
      </c>
      <c r="K22" s="33">
        <f t="shared" si="9"/>
        <v>3.125</v>
      </c>
      <c r="L22" s="33" t="str">
        <f t="shared" si="10"/>
        <v>ОДНОРОДНЫЕ</v>
      </c>
      <c r="M22" s="35">
        <f t="shared" si="11"/>
        <v>64000</v>
      </c>
    </row>
    <row r="23" spans="1:13" s="34" customFormat="1" ht="30" x14ac:dyDescent="0.25">
      <c r="A23" s="4">
        <v>4</v>
      </c>
      <c r="B23" s="26" t="s">
        <v>34</v>
      </c>
      <c r="C23" s="33" t="s">
        <v>36</v>
      </c>
      <c r="D23" s="27">
        <v>1000</v>
      </c>
      <c r="E23" s="31">
        <v>27.3</v>
      </c>
      <c r="F23" s="32">
        <v>26.5</v>
      </c>
      <c r="G23" s="35">
        <v>28</v>
      </c>
      <c r="H23" s="35">
        <f t="shared" si="6"/>
        <v>27.266666666666666</v>
      </c>
      <c r="I23" s="33">
        <f t="shared" si="7"/>
        <v>3</v>
      </c>
      <c r="J23" s="33">
        <f t="shared" si="8"/>
        <v>0.75055534994651341</v>
      </c>
      <c r="K23" s="33">
        <f t="shared" si="9"/>
        <v>2.7526479826889245</v>
      </c>
      <c r="L23" s="33" t="str">
        <f t="shared" si="10"/>
        <v>ОДНОРОДНЫЕ</v>
      </c>
      <c r="M23" s="35">
        <f t="shared" si="11"/>
        <v>27266.666666666664</v>
      </c>
    </row>
    <row r="24" spans="1:13" s="34" customFormat="1" ht="30" x14ac:dyDescent="0.25">
      <c r="A24" s="4">
        <v>5</v>
      </c>
      <c r="B24" s="26" t="s">
        <v>34</v>
      </c>
      <c r="C24" s="33" t="s">
        <v>36</v>
      </c>
      <c r="D24" s="27">
        <v>1000</v>
      </c>
      <c r="E24" s="31">
        <v>29.4</v>
      </c>
      <c r="F24" s="32">
        <v>28.5</v>
      </c>
      <c r="G24" s="35">
        <v>30</v>
      </c>
      <c r="H24" s="35">
        <f t="shared" si="6"/>
        <v>29.3</v>
      </c>
      <c r="I24" s="33">
        <f t="shared" si="7"/>
        <v>3</v>
      </c>
      <c r="J24" s="33">
        <f t="shared" si="8"/>
        <v>0.75498344352707492</v>
      </c>
      <c r="K24" s="33">
        <f t="shared" si="9"/>
        <v>2.5767353021401873</v>
      </c>
      <c r="L24" s="33" t="str">
        <f t="shared" si="10"/>
        <v>ОДНОРОДНЫЕ</v>
      </c>
      <c r="M24" s="35">
        <f t="shared" si="11"/>
        <v>29300</v>
      </c>
    </row>
    <row r="25" spans="1:13" s="34" customFormat="1" ht="30" x14ac:dyDescent="0.25">
      <c r="A25" s="4">
        <v>6</v>
      </c>
      <c r="B25" s="26" t="s">
        <v>35</v>
      </c>
      <c r="C25" s="33" t="s">
        <v>36</v>
      </c>
      <c r="D25" s="37">
        <v>8000</v>
      </c>
      <c r="E25" s="19">
        <v>9.3000000000000007</v>
      </c>
      <c r="F25" s="19">
        <v>9</v>
      </c>
      <c r="G25" s="20">
        <v>9.5</v>
      </c>
      <c r="H25" s="35">
        <f t="shared" si="6"/>
        <v>9.2666666666666675</v>
      </c>
      <c r="I25" s="33">
        <f t="shared" si="7"/>
        <v>3</v>
      </c>
      <c r="J25" s="33">
        <f t="shared" si="8"/>
        <v>0.25166114784235838</v>
      </c>
      <c r="K25" s="33">
        <f t="shared" si="9"/>
        <v>2.715767782471493</v>
      </c>
      <c r="L25" s="33" t="str">
        <f t="shared" si="10"/>
        <v>ОДНОРОДНЫЕ</v>
      </c>
      <c r="M25" s="35">
        <f t="shared" si="11"/>
        <v>74133.333333333343</v>
      </c>
    </row>
    <row r="26" spans="1:13" s="28" customFormat="1" ht="30" x14ac:dyDescent="0.25">
      <c r="A26" s="4">
        <v>7</v>
      </c>
      <c r="B26" s="26" t="s">
        <v>35</v>
      </c>
      <c r="C26" s="33" t="s">
        <v>36</v>
      </c>
      <c r="D26" s="37">
        <v>20000</v>
      </c>
      <c r="E26" s="31">
        <v>12.4</v>
      </c>
      <c r="F26" s="32">
        <v>12</v>
      </c>
      <c r="G26" s="29">
        <v>12.6</v>
      </c>
      <c r="H26" s="35">
        <f t="shared" si="6"/>
        <v>12.333333333333334</v>
      </c>
      <c r="I26" s="33">
        <f t="shared" si="7"/>
        <v>3</v>
      </c>
      <c r="J26" s="33">
        <f t="shared" si="8"/>
        <v>0.30550504633038922</v>
      </c>
      <c r="K26" s="33">
        <f t="shared" si="9"/>
        <v>2.4770679432193718</v>
      </c>
      <c r="L26" s="33" t="str">
        <f t="shared" si="10"/>
        <v>ОДНОРОДНЫЕ</v>
      </c>
      <c r="M26" s="35">
        <f t="shared" si="11"/>
        <v>246666.66666666669</v>
      </c>
    </row>
    <row r="27" spans="1:13" s="34" customFormat="1" ht="30" x14ac:dyDescent="0.25">
      <c r="A27" s="4">
        <v>8</v>
      </c>
      <c r="B27" s="26" t="s">
        <v>35</v>
      </c>
      <c r="C27" s="33" t="s">
        <v>36</v>
      </c>
      <c r="D27" s="27">
        <v>2000</v>
      </c>
      <c r="E27" s="31">
        <v>18.600000000000001</v>
      </c>
      <c r="F27" s="32">
        <v>18</v>
      </c>
      <c r="G27" s="35">
        <v>19</v>
      </c>
      <c r="H27" s="35">
        <f t="shared" si="6"/>
        <v>18.533333333333335</v>
      </c>
      <c r="I27" s="33">
        <f t="shared" si="7"/>
        <v>3</v>
      </c>
      <c r="J27" s="33">
        <f t="shared" si="8"/>
        <v>0.50332229568471676</v>
      </c>
      <c r="K27" s="33">
        <f t="shared" si="9"/>
        <v>2.715767782471493</v>
      </c>
      <c r="L27" s="33" t="str">
        <f t="shared" si="10"/>
        <v>ОДНОРОДНЫЕ</v>
      </c>
      <c r="M27" s="35">
        <f t="shared" si="11"/>
        <v>37066.666666666672</v>
      </c>
    </row>
    <row r="28" spans="1:13" s="22" customFormat="1" ht="30" x14ac:dyDescent="0.25">
      <c r="A28" s="4">
        <v>9</v>
      </c>
      <c r="B28" s="26" t="s">
        <v>35</v>
      </c>
      <c r="C28" s="33" t="s">
        <v>36</v>
      </c>
      <c r="D28" s="27">
        <v>1000</v>
      </c>
      <c r="E28" s="19">
        <v>25.5</v>
      </c>
      <c r="F28" s="19">
        <v>24.7</v>
      </c>
      <c r="G28" s="20">
        <v>26</v>
      </c>
      <c r="H28" s="23">
        <f t="shared" ref="H28" si="12">AVERAGE(E28:G28)</f>
        <v>25.400000000000002</v>
      </c>
      <c r="I28" s="21">
        <f t="shared" ref="I28" si="13" xml:space="preserve"> COUNT(E28:G28)</f>
        <v>3</v>
      </c>
      <c r="J28" s="21">
        <f t="shared" ref="J28" si="14">STDEV(E28:G28)</f>
        <v>0.65574385243020039</v>
      </c>
      <c r="K28" s="21">
        <f t="shared" ref="K28" si="15">J28/H28*100</f>
        <v>2.5816687103551192</v>
      </c>
      <c r="L28" s="21" t="str">
        <f t="shared" ref="L28" si="16">IF(K28&lt;33,"ОДНОРОДНЫЕ","НЕОДНОРОДНЫЕ")</f>
        <v>ОДНОРОДНЫЕ</v>
      </c>
      <c r="M28" s="23">
        <f>D28*H28</f>
        <v>25400.000000000004</v>
      </c>
    </row>
    <row r="29" spans="1:13" ht="15.75" x14ac:dyDescent="0.25">
      <c r="A29" s="4"/>
      <c r="B29" s="7"/>
      <c r="C29" s="24"/>
      <c r="D29" s="25"/>
      <c r="E29" s="18">
        <f>SUMPRODUCT($D$20:$D$28,E20:E28)</f>
        <v>1488300</v>
      </c>
      <c r="F29" s="36">
        <f>SUMPRODUCT($D$20:$D$28,F20:F28)</f>
        <v>1440700</v>
      </c>
      <c r="G29" s="36">
        <f t="shared" ref="G29" si="17">SUMPRODUCT($D$20:$D$28,G20:G28)</f>
        <v>1528500</v>
      </c>
      <c r="H29" s="16"/>
      <c r="I29" s="13"/>
      <c r="J29" s="13"/>
      <c r="K29" s="13"/>
      <c r="L29" s="13"/>
      <c r="M29" s="3">
        <f>SUM(M20:M28)</f>
        <v>1485833.3333333335</v>
      </c>
    </row>
    <row r="31" spans="1:13" x14ac:dyDescent="0.25">
      <c r="A31" s="44" t="s">
        <v>20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 x14ac:dyDescent="0.25">
      <c r="A32" s="45" t="s">
        <v>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5" ht="1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5" s="6" customFormat="1" x14ac:dyDescent="0.25">
      <c r="A34" s="40" t="s">
        <v>37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5"/>
      <c r="O34" s="5"/>
    </row>
    <row r="36" spans="1:15" x14ac:dyDescent="0.25">
      <c r="J36" s="10"/>
    </row>
    <row r="40" spans="1:15" x14ac:dyDescent="0.25">
      <c r="L40" s="10"/>
    </row>
  </sheetData>
  <mergeCells count="18">
    <mergeCell ref="A18:A19"/>
    <mergeCell ref="B18:B19"/>
    <mergeCell ref="C18:D18"/>
    <mergeCell ref="E3:M3"/>
    <mergeCell ref="A34:M34"/>
    <mergeCell ref="A33:M33"/>
    <mergeCell ref="J12:K12"/>
    <mergeCell ref="B14:L14"/>
    <mergeCell ref="A31:M31"/>
    <mergeCell ref="A32:M32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29">
    <cfRule type="containsText" dxfId="11" priority="58" operator="containsText" text="НЕ">
      <formula>NOT(ISERROR(SEARCH("НЕ",L29)))</formula>
    </cfRule>
    <cfRule type="containsText" dxfId="10" priority="59" operator="containsText" text="ОДНОРОДНЫЕ">
      <formula>NOT(ISERROR(SEARCH("ОДНОРОДНЫЕ",L29)))</formula>
    </cfRule>
    <cfRule type="containsText" dxfId="9" priority="60" operator="containsText" text="НЕОДНОРОДНЫЕ">
      <formula>NOT(ISERROR(SEARCH("НЕОДНОРОДНЫЕ",L29)))</formula>
    </cfRule>
  </conditionalFormatting>
  <conditionalFormatting sqref="L29">
    <cfRule type="containsText" dxfId="8" priority="55" operator="containsText" text="НЕОДНОРОДНЫЕ">
      <formula>NOT(ISERROR(SEARCH("НЕОДНОРОДНЫЕ",L29)))</formula>
    </cfRule>
    <cfRule type="containsText" dxfId="7" priority="56" operator="containsText" text="ОДНОРОДНЫЕ">
      <formula>NOT(ISERROR(SEARCH("ОДНОРОДНЫЕ",L29)))</formula>
    </cfRule>
    <cfRule type="containsText" dxfId="6" priority="57" operator="containsText" text="НЕОДНОРОДНЫЕ">
      <formula>NOT(ISERROR(SEARCH("НЕОДНОРОДНЫЕ",L29)))</formula>
    </cfRule>
  </conditionalFormatting>
  <conditionalFormatting sqref="L20:L28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8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2023-12-21T08:09:57Z</dcterms:modified>
</cp:coreProperties>
</file>