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2" i="1" l="1"/>
  <c r="M22" i="1"/>
  <c r="L22" i="1"/>
  <c r="Q22" i="1" s="1"/>
  <c r="N21" i="1"/>
  <c r="M21" i="1"/>
  <c r="L21" i="1"/>
  <c r="Q21" i="1" s="1"/>
  <c r="N20" i="1"/>
  <c r="M20" i="1"/>
  <c r="L20" i="1"/>
  <c r="Q20" i="1" s="1"/>
  <c r="N19" i="1"/>
  <c r="M19" i="1"/>
  <c r="L19" i="1"/>
  <c r="Q19" i="1" s="1"/>
  <c r="O20" i="1" l="1"/>
  <c r="P20" i="1" s="1"/>
  <c r="O19" i="1"/>
  <c r="P19" i="1" s="1"/>
  <c r="O22" i="1"/>
  <c r="P22" i="1" s="1"/>
  <c r="O21" i="1"/>
  <c r="P21" i="1" s="1"/>
  <c r="C16" i="1" l="1"/>
</calcChain>
</file>

<file path=xl/sharedStrings.xml><?xml version="1.0" encoding="utf-8"?>
<sst xmlns="http://schemas.openxmlformats.org/spreadsheetml/2006/main" count="54" uniqueCount="44">
  <si>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</si>
  <si>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</si>
  <si>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</si>
  <si>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</si>
  <si>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</si>
  <si>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</si>
  <si>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</si>
  <si>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</si>
  <si>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</si>
  <si>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</si>
  <si>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</si>
  <si>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</si>
  <si>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</si>
  <si>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</si>
  <si>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</si>
  <si>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</si>
  <si>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</si>
  <si>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</si>
  <si>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</si>
  <si>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</si>
  <si>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</si>
  <si>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</si>
  <si>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</si>
  <si>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</si>
  <si>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</si>
  <si>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</si>
  <si>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</si>
  <si>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</si>
  <si>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</si>
  <si>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</si>
  <si>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</si>
  <si>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</si>
  <si>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Система электронного заказа "ФармКомандир"  08.09.2023</t>
  </si>
  <si>
    <t>на поставку лекарственных препаратов противомикробных для системного использования</t>
  </si>
  <si>
    <t>Уп.</t>
  </si>
  <si>
    <t>№  329-23</t>
  </si>
  <si>
    <t>Биапенем</t>
  </si>
  <si>
    <t>Цефепим+(Сульбактам)</t>
  </si>
  <si>
    <t>Пиперациллин+ [Тазобактам]</t>
  </si>
  <si>
    <t>Цефотаксим+(Сульбактам)</t>
  </si>
  <si>
    <t>КП вх.844/с от 12.12.2023</t>
  </si>
  <si>
    <t>КП вх.845/с от 12.12.2023</t>
  </si>
  <si>
    <t>КП вх.846/с от 12.12.2023</t>
  </si>
  <si>
    <t>Начальная (максимальная) цена договора устанавливается в размере 900794 руб. (девятьсот тысяч семьсот девяносто четыре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</si>
</sst>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85" zoomScaleNormal="85" zoomScalePageLayoutView="70" workbookViewId="0">
      <selection activeCell="G32" sqref="G32"/>
    </sheetView>
  </sheetViews>
  <sheetFormatPr defaultRowHeight="15" x14ac:dyDescent="0.25"/>
  <cols>
    <col min="1" max="1" width="6.140625" style="9" bestFit="1" customWidth="1"/>
    <col min="2" max="2" width="33.28515625" style="9" bestFit="1" customWidth="1"/>
    <col min="3" max="3" width="11.7109375" style="9" customWidth="1"/>
    <col min="4" max="4" width="7.140625" style="9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9" customWidth="1"/>
    <col min="14" max="14" width="12.5703125" style="9" customWidth="1"/>
    <col min="15" max="15" width="10.28515625" style="9" customWidth="1"/>
    <col min="16" max="16" width="22.42578125" style="9" bestFit="1" customWidth="1"/>
    <col min="17" max="17" width="17.5703125" style="1" customWidth="1"/>
    <col min="18" max="18" width="10.7109375" style="9" bestFit="1" customWidth="1"/>
    <col min="19" max="19" width="11.28515625" style="9" bestFit="1" customWidth="1"/>
    <col min="20" max="20" width="10.7109375" style="9" bestFit="1" customWidth="1"/>
    <col min="21" max="21" width="11.7109375" style="9" bestFit="1" customWidth="1"/>
    <col min="22" max="22" width="10.7109375" style="9" bestFit="1" customWidth="1"/>
    <col min="23" max="16384" width="9.140625" style="9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2" t="s">
        <v>33</v>
      </c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5">
      <c r="G4" s="15"/>
      <c r="H4" s="15"/>
      <c r="I4" s="15"/>
      <c r="J4" s="15"/>
      <c r="K4" s="15"/>
      <c r="L4" s="15"/>
      <c r="M4" s="17"/>
      <c r="N4" s="17"/>
      <c r="O4" s="17"/>
      <c r="P4" s="17"/>
      <c r="Q4" s="5" t="s">
        <v>22</v>
      </c>
    </row>
    <row r="5" spans="1:17" x14ac:dyDescent="0.25">
      <c r="G5" s="15"/>
      <c r="H5" s="15"/>
      <c r="I5" s="15"/>
      <c r="J5" s="15"/>
      <c r="K5" s="15"/>
      <c r="L5" s="15"/>
      <c r="M5" s="17"/>
      <c r="N5" s="17"/>
      <c r="O5" s="17"/>
      <c r="P5" s="17"/>
      <c r="Q5" s="5" t="s">
        <v>21</v>
      </c>
    </row>
    <row r="6" spans="1:17" ht="14.45" customHeight="1" x14ac:dyDescent="0.25">
      <c r="G6" s="15"/>
      <c r="H6" s="15"/>
      <c r="I6" s="15"/>
      <c r="J6" s="15"/>
      <c r="K6" s="15"/>
      <c r="L6" s="15"/>
      <c r="M6" s="17"/>
      <c r="N6" s="17"/>
      <c r="O6" s="17"/>
      <c r="P6" s="17"/>
      <c r="Q6" s="5" t="s">
        <v>35</v>
      </c>
    </row>
    <row r="7" spans="1:17" x14ac:dyDescent="0.25">
      <c r="G7" s="15"/>
      <c r="H7" s="15"/>
      <c r="I7" s="15"/>
      <c r="J7" s="15"/>
      <c r="K7" s="15"/>
      <c r="L7" s="15"/>
      <c r="M7" s="17"/>
      <c r="N7" s="17"/>
      <c r="O7" s="17"/>
      <c r="P7" s="17"/>
      <c r="Q7" s="3" t="s">
        <v>13</v>
      </c>
    </row>
    <row r="8" spans="1:17" x14ac:dyDescent="0.25">
      <c r="Q8" s="16" t="s">
        <v>16</v>
      </c>
    </row>
    <row r="9" spans="1:17" x14ac:dyDescent="0.25">
      <c r="Q9" s="16" t="s">
        <v>14</v>
      </c>
    </row>
    <row r="11" spans="1:17" ht="28.9" customHeight="1" x14ac:dyDescent="0.25">
      <c r="N11" s="25" t="s">
        <v>30</v>
      </c>
      <c r="O11" s="25"/>
      <c r="P11" s="17"/>
      <c r="Q11" s="15" t="s">
        <v>31</v>
      </c>
    </row>
    <row r="13" spans="1:17" x14ac:dyDescent="0.25">
      <c r="B13" s="29" t="s">
        <v>15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7" hidden="1" x14ac:dyDescent="0.25"/>
    <row r="16" spans="1:17" ht="48.75" customHeight="1" x14ac:dyDescent="0.25">
      <c r="A16" s="33" t="s">
        <v>11</v>
      </c>
      <c r="B16" s="34"/>
      <c r="C16" s="35">
        <f>SUM(Q19:Q22)</f>
        <v>900794</v>
      </c>
      <c r="D16" s="34"/>
      <c r="E16" s="7" t="s">
        <v>40</v>
      </c>
      <c r="F16" s="7" t="s">
        <v>41</v>
      </c>
      <c r="G16" s="7" t="s">
        <v>42</v>
      </c>
      <c r="H16" s="18" t="s">
        <v>32</v>
      </c>
      <c r="I16" s="18" t="s">
        <v>32</v>
      </c>
      <c r="J16" s="18"/>
      <c r="K16" s="7"/>
      <c r="L16" s="10"/>
      <c r="M16" s="12"/>
      <c r="N16" s="12"/>
      <c r="O16" s="12"/>
      <c r="P16" s="12"/>
      <c r="Q16" s="10"/>
    </row>
    <row r="17" spans="1:19" ht="30" customHeight="1" x14ac:dyDescent="0.25">
      <c r="A17" s="23" t="s">
        <v>0</v>
      </c>
      <c r="B17" s="23" t="s">
        <v>1</v>
      </c>
      <c r="C17" s="23" t="s">
        <v>2</v>
      </c>
      <c r="D17" s="23"/>
      <c r="E17" s="18" t="s">
        <v>23</v>
      </c>
      <c r="F17" s="18" t="s">
        <v>24</v>
      </c>
      <c r="G17" s="18" t="s">
        <v>25</v>
      </c>
      <c r="H17" s="10" t="s">
        <v>26</v>
      </c>
      <c r="I17" s="10" t="s">
        <v>27</v>
      </c>
      <c r="J17" s="10" t="s">
        <v>28</v>
      </c>
      <c r="K17" s="10" t="s">
        <v>29</v>
      </c>
      <c r="L17" s="36" t="s">
        <v>12</v>
      </c>
      <c r="M17" s="23" t="s">
        <v>8</v>
      </c>
      <c r="N17" s="23" t="s">
        <v>9</v>
      </c>
      <c r="O17" s="23" t="s">
        <v>10</v>
      </c>
      <c r="P17" s="23" t="s">
        <v>6</v>
      </c>
      <c r="Q17" s="32" t="s">
        <v>7</v>
      </c>
    </row>
    <row r="18" spans="1:19" x14ac:dyDescent="0.25">
      <c r="A18" s="24"/>
      <c r="B18" s="24"/>
      <c r="C18" s="13" t="s">
        <v>3</v>
      </c>
      <c r="D18" s="13" t="s">
        <v>4</v>
      </c>
      <c r="E18" s="11" t="s">
        <v>5</v>
      </c>
      <c r="F18" s="11" t="s">
        <v>5</v>
      </c>
      <c r="G18" s="11" t="s">
        <v>5</v>
      </c>
      <c r="H18" s="11" t="s">
        <v>5</v>
      </c>
      <c r="I18" s="11" t="s">
        <v>5</v>
      </c>
      <c r="J18" s="11" t="s">
        <v>5</v>
      </c>
      <c r="K18" s="11" t="s">
        <v>5</v>
      </c>
      <c r="L18" s="37"/>
      <c r="M18" s="23"/>
      <c r="N18" s="23"/>
      <c r="O18" s="23"/>
      <c r="P18" s="23"/>
      <c r="Q18" s="32"/>
    </row>
    <row r="19" spans="1:19" x14ac:dyDescent="0.25">
      <c r="A19" s="20">
        <v>1</v>
      </c>
      <c r="B19" s="8" t="s">
        <v>38</v>
      </c>
      <c r="C19" s="21" t="s">
        <v>34</v>
      </c>
      <c r="D19" s="21">
        <v>210</v>
      </c>
      <c r="E19" s="19">
        <v>910</v>
      </c>
      <c r="F19" s="19">
        <v>1020</v>
      </c>
      <c r="G19" s="19">
        <v>1000</v>
      </c>
      <c r="H19" s="18"/>
      <c r="I19" s="18"/>
      <c r="J19" s="10"/>
      <c r="K19" s="10"/>
      <c r="L19" s="10">
        <f t="shared" ref="L19:L22" si="0">AVERAGE(E19:K19)</f>
        <v>976.66666666666663</v>
      </c>
      <c r="M19" s="12">
        <f t="shared" ref="M19:M22" si="1" xml:space="preserve"> COUNT(E19:K19)</f>
        <v>3</v>
      </c>
      <c r="N19" s="12">
        <f t="shared" ref="N19:N22" si="2">STDEV(E19:K19)</f>
        <v>58.594652770823153</v>
      </c>
      <c r="O19" s="12">
        <f t="shared" ref="O19:O22" si="3">N19/L19*100</f>
        <v>5.9994525021320637</v>
      </c>
      <c r="P19" s="12" t="str">
        <f t="shared" ref="P19:P22" si="4">IF(O19&lt;33,"ОДНОРОДНЫЕ","НЕОДНОРОДНЫЕ")</f>
        <v>ОДНОРОДНЫЕ</v>
      </c>
      <c r="Q19" s="10">
        <f t="shared" ref="Q19:Q22" si="5">D19*L19</f>
        <v>205100</v>
      </c>
    </row>
    <row r="20" spans="1:19" x14ac:dyDescent="0.25">
      <c r="A20" s="20">
        <v>2</v>
      </c>
      <c r="B20" s="14" t="s">
        <v>36</v>
      </c>
      <c r="C20" s="21" t="s">
        <v>34</v>
      </c>
      <c r="D20" s="21">
        <v>60</v>
      </c>
      <c r="E20" s="19">
        <v>4620</v>
      </c>
      <c r="F20" s="19">
        <v>4690</v>
      </c>
      <c r="G20" s="19">
        <v>4700</v>
      </c>
      <c r="H20" s="18"/>
      <c r="I20" s="18"/>
      <c r="J20" s="10"/>
      <c r="K20" s="10"/>
      <c r="L20" s="10">
        <f t="shared" si="0"/>
        <v>4670</v>
      </c>
      <c r="M20" s="12">
        <f t="shared" si="1"/>
        <v>3</v>
      </c>
      <c r="N20" s="12">
        <f t="shared" si="2"/>
        <v>43.588989435406738</v>
      </c>
      <c r="O20" s="12">
        <f t="shared" si="3"/>
        <v>0.93338307142198584</v>
      </c>
      <c r="P20" s="12" t="str">
        <f t="shared" si="4"/>
        <v>ОДНОРОДНЫЕ</v>
      </c>
      <c r="Q20" s="10">
        <f t="shared" si="5"/>
        <v>280200</v>
      </c>
    </row>
    <row r="21" spans="1:19" x14ac:dyDescent="0.25">
      <c r="A21" s="20">
        <v>3</v>
      </c>
      <c r="B21" s="14" t="s">
        <v>37</v>
      </c>
      <c r="C21" s="21" t="s">
        <v>34</v>
      </c>
      <c r="D21" s="21">
        <v>200</v>
      </c>
      <c r="E21" s="19">
        <v>1650</v>
      </c>
      <c r="F21" s="19">
        <v>1666</v>
      </c>
      <c r="G21" s="19">
        <v>1680</v>
      </c>
      <c r="H21" s="18"/>
      <c r="I21" s="18"/>
      <c r="J21" s="10"/>
      <c r="K21" s="10"/>
      <c r="L21" s="10">
        <f t="shared" si="0"/>
        <v>1665.3333333333333</v>
      </c>
      <c r="M21" s="12">
        <f t="shared" si="1"/>
        <v>3</v>
      </c>
      <c r="N21" s="12">
        <f t="shared" si="2"/>
        <v>15.01110699893027</v>
      </c>
      <c r="O21" s="12">
        <f t="shared" si="3"/>
        <v>0.90138752995978411</v>
      </c>
      <c r="P21" s="12" t="str">
        <f t="shared" si="4"/>
        <v>ОДНОРОДНЫЕ</v>
      </c>
      <c r="Q21" s="10">
        <f t="shared" si="5"/>
        <v>333066.66666666663</v>
      </c>
    </row>
    <row r="22" spans="1:19" x14ac:dyDescent="0.25">
      <c r="A22" s="20">
        <v>4</v>
      </c>
      <c r="B22" s="14" t="s">
        <v>39</v>
      </c>
      <c r="C22" s="21" t="s">
        <v>34</v>
      </c>
      <c r="D22" s="21">
        <v>200</v>
      </c>
      <c r="E22" s="19">
        <v>410.41</v>
      </c>
      <c r="F22" s="19">
        <v>411</v>
      </c>
      <c r="G22" s="19">
        <v>415</v>
      </c>
      <c r="H22" s="18"/>
      <c r="I22" s="18"/>
      <c r="J22" s="10"/>
      <c r="K22" s="10"/>
      <c r="L22" s="10">
        <f t="shared" si="0"/>
        <v>412.13666666666671</v>
      </c>
      <c r="M22" s="12">
        <f t="shared" si="1"/>
        <v>3</v>
      </c>
      <c r="N22" s="12">
        <f t="shared" si="2"/>
        <v>2.497205104378351</v>
      </c>
      <c r="O22" s="12">
        <f t="shared" si="3"/>
        <v>0.60591675197831241</v>
      </c>
      <c r="P22" s="12" t="str">
        <f t="shared" si="4"/>
        <v>ОДНОРОДНЫЕ</v>
      </c>
      <c r="Q22" s="10">
        <f t="shared" si="5"/>
        <v>82427.333333333343</v>
      </c>
    </row>
    <row r="23" spans="1:19" x14ac:dyDescent="0.25">
      <c r="E23" s="9"/>
      <c r="F23" s="9"/>
      <c r="G23" s="9"/>
      <c r="R23" s="6"/>
      <c r="S23" s="1"/>
    </row>
    <row r="24" spans="1:19" x14ac:dyDescent="0.25">
      <c r="A24" s="30" t="s">
        <v>18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9" x14ac:dyDescent="0.25">
      <c r="A25" s="31" t="s">
        <v>17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9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9" s="17" customFormat="1" x14ac:dyDescent="0.25">
      <c r="A27" s="26" t="s">
        <v>43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"/>
      <c r="S27" s="2"/>
    </row>
    <row r="28" spans="1:19" x14ac:dyDescent="0.25">
      <c r="P28" s="6"/>
    </row>
    <row r="33" spans="16:16" x14ac:dyDescent="0.25">
      <c r="P33" s="6"/>
    </row>
  </sheetData>
  <mergeCells count="18">
    <mergeCell ref="A27:Q27"/>
    <mergeCell ref="A26:Q26"/>
    <mergeCell ref="B13:P13"/>
    <mergeCell ref="A24:Q24"/>
    <mergeCell ref="A25:Q25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  <mergeCell ref="G3:Q3"/>
    <mergeCell ref="B17:B18"/>
    <mergeCell ref="C17:D17"/>
    <mergeCell ref="N11:O11"/>
  </mergeCells>
  <conditionalFormatting sqref="P21:P22">
    <cfRule type="containsText" dxfId="11" priority="10" operator="containsText" text="НЕ">
      <formula>NOT(ISERROR(SEARCH("НЕ",P21)))</formula>
    </cfRule>
    <cfRule type="containsText" dxfId="10" priority="11" operator="containsText" text="ОДНОРОДНЫЕ">
      <formula>NOT(ISERROR(SEARCH("ОДНОРОДНЫЕ",P21)))</formula>
    </cfRule>
    <cfRule type="containsText" dxfId="9" priority="12" operator="containsText" text="НЕОДНОРОДНЫЕ">
      <formula>NOT(ISERROR(SEARCH("НЕОДНОРОДНЫЕ",P21)))</formula>
    </cfRule>
  </conditionalFormatting>
  <conditionalFormatting sqref="P21:P22">
    <cfRule type="containsText" dxfId="8" priority="7" operator="containsText" text="НЕОДНОРОДНЫЕ">
      <formula>NOT(ISERROR(SEARCH("НЕОДНОРОДНЫЕ",P21)))</formula>
    </cfRule>
    <cfRule type="containsText" dxfId="7" priority="8" operator="containsText" text="ОДНОРОДНЫЕ">
      <formula>NOT(ISERROR(SEARCH("ОДНОРОДНЫЕ",P21)))</formula>
    </cfRule>
    <cfRule type="containsText" dxfId="6" priority="9" operator="containsText" text="НЕОДНОРОДНЫЕ">
      <formula>NOT(ISERROR(SEARCH("НЕОДНОРОДНЫЕ",P21)))</formula>
    </cfRule>
  </conditionalFormatting>
  <conditionalFormatting sqref="P19:P20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:P20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2023-12-19T08:53:41Z</dcterms:modified>
</cp:coreProperties>
</file>