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F49" i="1" l="1"/>
  <c r="G49" i="1"/>
  <c r="E49" i="1"/>
  <c r="H20" i="1"/>
  <c r="I20" i="1"/>
  <c r="J20" i="1"/>
  <c r="H21" i="1"/>
  <c r="M21" i="1" s="1"/>
  <c r="I21" i="1"/>
  <c r="J21" i="1"/>
  <c r="H22" i="1"/>
  <c r="M22" i="1" s="1"/>
  <c r="I22" i="1"/>
  <c r="J22" i="1"/>
  <c r="K22" i="1" s="1"/>
  <c r="L22" i="1" s="1"/>
  <c r="H23" i="1"/>
  <c r="M23" i="1" s="1"/>
  <c r="I23" i="1"/>
  <c r="J23" i="1"/>
  <c r="K23" i="1" s="1"/>
  <c r="L23" i="1" s="1"/>
  <c r="H24" i="1"/>
  <c r="I24" i="1"/>
  <c r="J24" i="1"/>
  <c r="H25" i="1"/>
  <c r="M25" i="1" s="1"/>
  <c r="I25" i="1"/>
  <c r="J25" i="1"/>
  <c r="H26" i="1"/>
  <c r="I26" i="1"/>
  <c r="J26" i="1"/>
  <c r="K26" i="1" s="1"/>
  <c r="L26" i="1" s="1"/>
  <c r="M26" i="1"/>
  <c r="H27" i="1"/>
  <c r="M27" i="1" s="1"/>
  <c r="I27" i="1"/>
  <c r="J27" i="1"/>
  <c r="H28" i="1"/>
  <c r="M28" i="1" s="1"/>
  <c r="I28" i="1"/>
  <c r="J28" i="1"/>
  <c r="K28" i="1" s="1"/>
  <c r="L28" i="1" s="1"/>
  <c r="H29" i="1"/>
  <c r="M29" i="1" s="1"/>
  <c r="I29" i="1"/>
  <c r="J29" i="1"/>
  <c r="K29" i="1" s="1"/>
  <c r="L29" i="1" s="1"/>
  <c r="H30" i="1"/>
  <c r="M30" i="1" s="1"/>
  <c r="I30" i="1"/>
  <c r="J30" i="1"/>
  <c r="K30" i="1" s="1"/>
  <c r="L30" i="1" s="1"/>
  <c r="H31" i="1"/>
  <c r="M31" i="1" s="1"/>
  <c r="I31" i="1"/>
  <c r="J31" i="1"/>
  <c r="K31" i="1" s="1"/>
  <c r="L31" i="1" s="1"/>
  <c r="H32" i="1"/>
  <c r="M32" i="1" s="1"/>
  <c r="I32" i="1"/>
  <c r="J32" i="1"/>
  <c r="K32" i="1" s="1"/>
  <c r="L32" i="1" s="1"/>
  <c r="H33" i="1"/>
  <c r="M33" i="1" s="1"/>
  <c r="I33" i="1"/>
  <c r="J33" i="1"/>
  <c r="K33" i="1" s="1"/>
  <c r="L33" i="1" s="1"/>
  <c r="H34" i="1"/>
  <c r="M34" i="1" s="1"/>
  <c r="I34" i="1"/>
  <c r="J34" i="1"/>
  <c r="K34" i="1" s="1"/>
  <c r="L34" i="1" s="1"/>
  <c r="H35" i="1"/>
  <c r="M35" i="1" s="1"/>
  <c r="I35" i="1"/>
  <c r="J35" i="1"/>
  <c r="K35" i="1" s="1"/>
  <c r="L35" i="1" s="1"/>
  <c r="H36" i="1"/>
  <c r="M36" i="1" s="1"/>
  <c r="I36" i="1"/>
  <c r="J36" i="1"/>
  <c r="K36" i="1" s="1"/>
  <c r="L36" i="1" s="1"/>
  <c r="H37" i="1"/>
  <c r="M37" i="1" s="1"/>
  <c r="I37" i="1"/>
  <c r="J37" i="1"/>
  <c r="H38" i="1"/>
  <c r="M38" i="1" s="1"/>
  <c r="I38" i="1"/>
  <c r="J38" i="1"/>
  <c r="H39" i="1"/>
  <c r="M39" i="1" s="1"/>
  <c r="I39" i="1"/>
  <c r="J39" i="1"/>
  <c r="H40" i="1"/>
  <c r="I40" i="1"/>
  <c r="J40" i="1"/>
  <c r="H41" i="1"/>
  <c r="M41" i="1" s="1"/>
  <c r="I41" i="1"/>
  <c r="J41" i="1"/>
  <c r="K41" i="1"/>
  <c r="L41" i="1" s="1"/>
  <c r="H42" i="1"/>
  <c r="I42" i="1"/>
  <c r="J42" i="1"/>
  <c r="K42" i="1" s="1"/>
  <c r="L42" i="1" s="1"/>
  <c r="M42" i="1"/>
  <c r="H43" i="1"/>
  <c r="M43" i="1" s="1"/>
  <c r="I43" i="1"/>
  <c r="J43" i="1"/>
  <c r="K43" i="1" s="1"/>
  <c r="L43" i="1" s="1"/>
  <c r="H44" i="1"/>
  <c r="M44" i="1" s="1"/>
  <c r="I44" i="1"/>
  <c r="J44" i="1"/>
  <c r="K44" i="1" s="1"/>
  <c r="L44" i="1" s="1"/>
  <c r="H45" i="1"/>
  <c r="M45" i="1" s="1"/>
  <c r="I45" i="1"/>
  <c r="J45" i="1"/>
  <c r="K45" i="1" s="1"/>
  <c r="L45" i="1" s="1"/>
  <c r="H46" i="1"/>
  <c r="I46" i="1"/>
  <c r="J46" i="1"/>
  <c r="K38" i="1" l="1"/>
  <c r="L38" i="1" s="1"/>
  <c r="K27" i="1"/>
  <c r="L27" i="1" s="1"/>
  <c r="K25" i="1"/>
  <c r="L25" i="1" s="1"/>
  <c r="K24" i="1"/>
  <c r="L24" i="1" s="1"/>
  <c r="K46" i="1"/>
  <c r="L46" i="1" s="1"/>
  <c r="K40" i="1"/>
  <c r="L40" i="1" s="1"/>
  <c r="K21" i="1"/>
  <c r="L21" i="1" s="1"/>
  <c r="K20" i="1"/>
  <c r="L20" i="1" s="1"/>
  <c r="M46" i="1"/>
  <c r="M40" i="1"/>
  <c r="K39" i="1"/>
  <c r="L39" i="1" s="1"/>
  <c r="K37" i="1"/>
  <c r="L37" i="1" s="1"/>
  <c r="M24" i="1"/>
  <c r="M20" i="1"/>
  <c r="H47" i="1"/>
  <c r="M47" i="1" s="1"/>
  <c r="I47" i="1"/>
  <c r="J47" i="1"/>
  <c r="H48" i="1"/>
  <c r="M48" i="1" s="1"/>
  <c r="I48" i="1"/>
  <c r="J48" i="1"/>
  <c r="K48" i="1" s="1"/>
  <c r="L48" i="1" s="1"/>
  <c r="M49" i="1" l="1"/>
  <c r="K47" i="1"/>
  <c r="L47" i="1" s="1"/>
</calcChain>
</file>

<file path=xl/sharedStrings.xml><?xml version="1.0" encoding="utf-8"?>
<sst xmlns="http://schemas.openxmlformats.org/spreadsheetml/2006/main" count="94" uniqueCount="64">
  <si>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</si>
  <si>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</si>
  <si>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</si>
  <si>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</si>
  <si>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</si>
  <si>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</si>
  <si>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</si>
  <si>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</si>
  <si>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</si>
  <si>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</si>
  <si>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</si>
  <si>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</si>
  <si>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</si>
  <si>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</si>
  <si>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</si>
  <si>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</si>
  <si>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</si>
  <si>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</si>
  <si>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</si>
  <si>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</si>
  <si>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</si>
  <si>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</si>
  <si>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</si>
  <si>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</si>
  <si>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</si>
  <si>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</si>
  <si>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</si>
  <si>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</si>
  <si>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набор</t>
  </si>
  <si>
    <t>№ 328-23</t>
  </si>
  <si>
    <t>на поставку наборов реагентов и расходного материала для биохимических анализаторов серии AU</t>
  </si>
  <si>
    <t>Исходя из имеющегося у Заказчика объёма финансового обеспечения для осуществления закупки НМЦД устанавливается в размере 3 885 256,87 руб. (три миллиона восемьсот восемьдесят пять тысяч двести пятьдесят шесть рублей восемьдесят семь копеек)</t>
  </si>
  <si>
    <t>Аланинаминотрансфераза (АЛТ), реагент</t>
  </si>
  <si>
    <t>Общая аспартатаминотрансфераза, реагент</t>
  </si>
  <si>
    <t>Общая щелочная фосфатаза (ЩФ), реагент</t>
  </si>
  <si>
    <t>Общая креатинкиназа, реагент</t>
  </si>
  <si>
    <t>Гамма-глутамилтрансфераза (ГГТ), реагент</t>
  </si>
  <si>
    <t>Общая амилаза, реагент</t>
  </si>
  <si>
    <t xml:space="preserve">Общая лактатдегидрогеназа, реагент </t>
  </si>
  <si>
    <t>Общий холестерин, реагент</t>
  </si>
  <si>
    <t>Триглицериды, реагент</t>
  </si>
  <si>
    <t>Холестерин липопротеинов высокой плотности, реагент</t>
  </si>
  <si>
    <t>Креатинин, реагент</t>
  </si>
  <si>
    <t>Мочевина/азот мочевины, реагент</t>
  </si>
  <si>
    <t>Конъюгированный (прямой, связанный) билирубин, реагент</t>
  </si>
  <si>
    <t>Общий билирубин, реагент</t>
  </si>
  <si>
    <t>Глюкоза, реагент</t>
  </si>
  <si>
    <t>Железо, реагент</t>
  </si>
  <si>
    <t>Ферритин, реагент</t>
  </si>
  <si>
    <t>Набор реагентов для определения трансферрина</t>
  </si>
  <si>
    <t>Общий белок, реагент</t>
  </si>
  <si>
    <t>Альбумин, реагент</t>
  </si>
  <si>
    <t>Мочевая кислота, реагент</t>
  </si>
  <si>
    <t>С-реактивный белок (СРБ), (латекс), реагент</t>
  </si>
  <si>
    <t>Ревматоидный фактор (латекс),  реагент</t>
  </si>
  <si>
    <t>Бета-гемолитический стрептококк группы А антитела к стрептолизину O, реагент</t>
  </si>
  <si>
    <t>Ангиотензинпревращающий фермент (ACE)</t>
  </si>
  <si>
    <t>Кальций (Ca2+), реагент</t>
  </si>
  <si>
    <t>Набор реагентов для определения неорганического фосфора</t>
  </si>
  <si>
    <t>Магний (Mg2+) ИВД, реагент</t>
  </si>
  <si>
    <t>Калибратор системный</t>
  </si>
  <si>
    <t>вх. № 4625-12/23 от 18.12.2023</t>
  </si>
  <si>
    <t>вх. № 4626-12/23 от 18.12.2023</t>
  </si>
  <si>
    <t>вх. № 4627-12/23 от 18.12.2023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</si>
</sst>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165" fontId="1" fillId="0" borderId="0" xfId="0" applyNumberFormat="1" applyFont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topLeftCell="A28" zoomScale="85" zoomScaleNormal="85" zoomScalePageLayoutView="70" workbookViewId="0">
      <selection activeCell="C17" sqref="C17:D17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21</v>
      </c>
    </row>
    <row r="2" spans="2:13" ht="14.45" customHeight="1" x14ac:dyDescent="0.25">
      <c r="M2" s="10" t="s">
        <v>22</v>
      </c>
    </row>
    <row r="3" spans="2:13" x14ac:dyDescent="0.25">
      <c r="E3" s="50" t="s">
        <v>30</v>
      </c>
      <c r="F3" s="50"/>
      <c r="G3" s="50"/>
      <c r="H3" s="50"/>
      <c r="I3" s="50"/>
      <c r="J3" s="50"/>
      <c r="K3" s="50"/>
      <c r="L3" s="50"/>
      <c r="M3" s="50"/>
    </row>
    <row r="4" spans="2:13" x14ac:dyDescent="0.25">
      <c r="G4" s="7"/>
      <c r="H4" s="7"/>
      <c r="I4" s="6"/>
      <c r="J4" s="6"/>
      <c r="K4" s="6"/>
      <c r="L4" s="6"/>
      <c r="M4" s="11" t="s">
        <v>24</v>
      </c>
    </row>
    <row r="5" spans="2:13" x14ac:dyDescent="0.25">
      <c r="G5" s="7"/>
      <c r="H5" s="7"/>
      <c r="I5" s="6"/>
      <c r="J5" s="6"/>
      <c r="K5" s="6"/>
      <c r="L5" s="6"/>
      <c r="M5" s="11" t="s">
        <v>23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29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8" t="s">
        <v>17</v>
      </c>
      <c r="K12" s="38"/>
      <c r="M12" s="1" t="s">
        <v>15</v>
      </c>
    </row>
    <row r="14" spans="2:13" x14ac:dyDescent="0.25">
      <c r="B14" s="38" t="s">
        <v>16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2:13" hidden="1" x14ac:dyDescent="0.25"/>
    <row r="17" spans="1:15" ht="54.6" customHeight="1" x14ac:dyDescent="0.25">
      <c r="A17" s="42" t="s">
        <v>11</v>
      </c>
      <c r="B17" s="43"/>
      <c r="C17" s="44">
        <f>SUM(M20:M48)</f>
        <v>3895372.6666666665</v>
      </c>
      <c r="D17" s="45"/>
      <c r="E17" s="24" t="s">
        <v>62</v>
      </c>
      <c r="F17" s="24" t="s">
        <v>61</v>
      </c>
      <c r="G17" s="24" t="s">
        <v>63</v>
      </c>
      <c r="H17" s="15"/>
      <c r="I17" s="12"/>
      <c r="J17" s="12"/>
      <c r="K17" s="12"/>
      <c r="L17" s="12"/>
      <c r="M17" s="15"/>
    </row>
    <row r="18" spans="1:15" ht="30" customHeight="1" x14ac:dyDescent="0.25">
      <c r="A18" s="48" t="s">
        <v>0</v>
      </c>
      <c r="B18" s="48" t="s">
        <v>1</v>
      </c>
      <c r="C18" s="48" t="s">
        <v>2</v>
      </c>
      <c r="D18" s="48"/>
      <c r="E18" s="25" t="s">
        <v>25</v>
      </c>
      <c r="F18" s="25" t="s">
        <v>26</v>
      </c>
      <c r="G18" s="25" t="s">
        <v>27</v>
      </c>
      <c r="H18" s="46" t="s">
        <v>12</v>
      </c>
      <c r="I18" s="48" t="s">
        <v>8</v>
      </c>
      <c r="J18" s="48" t="s">
        <v>9</v>
      </c>
      <c r="K18" s="48" t="s">
        <v>10</v>
      </c>
      <c r="L18" s="48" t="s">
        <v>6</v>
      </c>
      <c r="M18" s="41" t="s">
        <v>7</v>
      </c>
    </row>
    <row r="19" spans="1:15" x14ac:dyDescent="0.25">
      <c r="A19" s="49"/>
      <c r="B19" s="49"/>
      <c r="C19" s="13" t="s">
        <v>3</v>
      </c>
      <c r="D19" s="13" t="s">
        <v>4</v>
      </c>
      <c r="E19" s="16" t="s">
        <v>5</v>
      </c>
      <c r="F19" s="15" t="s">
        <v>5</v>
      </c>
      <c r="G19" s="15" t="s">
        <v>5</v>
      </c>
      <c r="H19" s="47"/>
      <c r="I19" s="48"/>
      <c r="J19" s="48"/>
      <c r="K19" s="48"/>
      <c r="L19" s="48"/>
      <c r="M19" s="41"/>
    </row>
    <row r="20" spans="1:15" s="27" customFormat="1" x14ac:dyDescent="0.25">
      <c r="A20" s="4">
        <v>1</v>
      </c>
      <c r="B20" s="31" t="s">
        <v>32</v>
      </c>
      <c r="C20" s="26" t="s">
        <v>28</v>
      </c>
      <c r="D20" s="18">
        <v>7</v>
      </c>
      <c r="E20" s="19">
        <v>25450</v>
      </c>
      <c r="F20" s="20">
        <v>25409.23</v>
      </c>
      <c r="G20" s="28">
        <v>25358.52</v>
      </c>
      <c r="H20" s="28">
        <f t="shared" ref="H20:H46" si="0">AVERAGE(E20:G20)</f>
        <v>25405.916666666668</v>
      </c>
      <c r="I20" s="26">
        <f t="shared" ref="I20:I46" si="1" xml:space="preserve"> COUNT(E20:G20)</f>
        <v>3</v>
      </c>
      <c r="J20" s="26">
        <f t="shared" ref="J20:J46" si="2">STDEV(E20:G20)</f>
        <v>45.829916357476712</v>
      </c>
      <c r="K20" s="26">
        <f t="shared" ref="K20:K46" si="3">J20/H20*100</f>
        <v>0.18039072141650747</v>
      </c>
      <c r="L20" s="26" t="str">
        <f t="shared" ref="L20:L46" si="4">IF(K20&lt;33,"ОДНОРОДНЫЕ","НЕОДНОРОДНЫЕ")</f>
        <v>ОДНОРОДНЫЕ</v>
      </c>
      <c r="M20" s="28">
        <f t="shared" ref="M20:M46" si="5">D20*H20</f>
        <v>177841.41666666669</v>
      </c>
      <c r="O20" s="34"/>
    </row>
    <row r="21" spans="1:15" s="27" customFormat="1" x14ac:dyDescent="0.25">
      <c r="A21" s="4">
        <v>2</v>
      </c>
      <c r="B21" s="31" t="s">
        <v>33</v>
      </c>
      <c r="C21" s="26" t="s">
        <v>28</v>
      </c>
      <c r="D21" s="18">
        <v>7</v>
      </c>
      <c r="E21" s="19">
        <v>25450</v>
      </c>
      <c r="F21" s="20">
        <v>25408.35</v>
      </c>
      <c r="G21" s="28">
        <v>25358.52</v>
      </c>
      <c r="H21" s="28">
        <f t="shared" si="0"/>
        <v>25405.623333333333</v>
      </c>
      <c r="I21" s="26">
        <f t="shared" si="1"/>
        <v>3</v>
      </c>
      <c r="J21" s="26">
        <f t="shared" si="2"/>
        <v>45.80091301855574</v>
      </c>
      <c r="K21" s="26">
        <f t="shared" si="3"/>
        <v>0.18027864310836592</v>
      </c>
      <c r="L21" s="26" t="str">
        <f t="shared" si="4"/>
        <v>ОДНОРОДНЫЕ</v>
      </c>
      <c r="M21" s="28">
        <f t="shared" si="5"/>
        <v>177839.36333333334</v>
      </c>
      <c r="O21" s="34"/>
    </row>
    <row r="22" spans="1:15" s="27" customFormat="1" x14ac:dyDescent="0.25">
      <c r="A22" s="4">
        <v>3</v>
      </c>
      <c r="B22" s="31" t="s">
        <v>34</v>
      </c>
      <c r="C22" s="26" t="s">
        <v>28</v>
      </c>
      <c r="D22" s="18">
        <v>2</v>
      </c>
      <c r="E22" s="19">
        <v>17820</v>
      </c>
      <c r="F22" s="20">
        <v>17744.099999999999</v>
      </c>
      <c r="G22" s="28">
        <v>17711.43</v>
      </c>
      <c r="H22" s="28">
        <f t="shared" si="0"/>
        <v>17758.509999999998</v>
      </c>
      <c r="I22" s="26">
        <f t="shared" si="1"/>
        <v>3</v>
      </c>
      <c r="J22" s="26">
        <f t="shared" si="2"/>
        <v>55.70096318736335</v>
      </c>
      <c r="K22" s="26">
        <f t="shared" si="3"/>
        <v>0.31365786424290859</v>
      </c>
      <c r="L22" s="26" t="str">
        <f t="shared" si="4"/>
        <v>ОДНОРОДНЫЕ</v>
      </c>
      <c r="M22" s="28">
        <f t="shared" si="5"/>
        <v>35517.019999999997</v>
      </c>
      <c r="O22" s="34"/>
    </row>
    <row r="23" spans="1:15" s="27" customFormat="1" x14ac:dyDescent="0.25">
      <c r="A23" s="4">
        <v>4</v>
      </c>
      <c r="B23" s="31" t="s">
        <v>35</v>
      </c>
      <c r="C23" s="26" t="s">
        <v>28</v>
      </c>
      <c r="D23" s="18">
        <v>1</v>
      </c>
      <c r="E23" s="19">
        <v>60740</v>
      </c>
      <c r="F23" s="20">
        <v>60740.57</v>
      </c>
      <c r="G23" s="28">
        <v>60626.28</v>
      </c>
      <c r="H23" s="28">
        <f t="shared" si="0"/>
        <v>60702.283333333333</v>
      </c>
      <c r="I23" s="26">
        <f t="shared" si="1"/>
        <v>3</v>
      </c>
      <c r="J23" s="26">
        <f t="shared" si="2"/>
        <v>65.821434452109983</v>
      </c>
      <c r="K23" s="26">
        <f t="shared" si="3"/>
        <v>0.10843321014905806</v>
      </c>
      <c r="L23" s="26" t="str">
        <f t="shared" si="4"/>
        <v>ОДНОРОДНЫЕ</v>
      </c>
      <c r="M23" s="28">
        <f t="shared" si="5"/>
        <v>60702.283333333333</v>
      </c>
      <c r="O23" s="34"/>
    </row>
    <row r="24" spans="1:15" s="27" customFormat="1" x14ac:dyDescent="0.25">
      <c r="A24" s="4">
        <v>5</v>
      </c>
      <c r="B24" s="31" t="s">
        <v>36</v>
      </c>
      <c r="C24" s="26" t="s">
        <v>28</v>
      </c>
      <c r="D24" s="18">
        <v>1</v>
      </c>
      <c r="E24" s="19">
        <v>34130</v>
      </c>
      <c r="F24" s="20">
        <v>34056.769999999997</v>
      </c>
      <c r="G24" s="28">
        <v>33989.78</v>
      </c>
      <c r="H24" s="28">
        <f t="shared" si="0"/>
        <v>34058.85</v>
      </c>
      <c r="I24" s="26">
        <f t="shared" si="1"/>
        <v>3</v>
      </c>
      <c r="J24" s="26">
        <f t="shared" si="2"/>
        <v>70.13313696106917</v>
      </c>
      <c r="K24" s="26">
        <f t="shared" si="3"/>
        <v>0.20591751324859522</v>
      </c>
      <c r="L24" s="26" t="str">
        <f t="shared" si="4"/>
        <v>ОДНОРОДНЫЕ</v>
      </c>
      <c r="M24" s="28">
        <f t="shared" si="5"/>
        <v>34058.85</v>
      </c>
      <c r="O24" s="34"/>
    </row>
    <row r="25" spans="1:15" s="27" customFormat="1" x14ac:dyDescent="0.25">
      <c r="A25" s="4">
        <v>6</v>
      </c>
      <c r="B25" s="31" t="s">
        <v>37</v>
      </c>
      <c r="C25" s="26" t="s">
        <v>28</v>
      </c>
      <c r="D25" s="18">
        <v>1</v>
      </c>
      <c r="E25" s="19">
        <v>61080</v>
      </c>
      <c r="F25" s="20">
        <v>61083</v>
      </c>
      <c r="G25" s="28">
        <v>60959.25</v>
      </c>
      <c r="H25" s="28">
        <f t="shared" si="0"/>
        <v>61040.75</v>
      </c>
      <c r="I25" s="26">
        <f t="shared" si="1"/>
        <v>3</v>
      </c>
      <c r="J25" s="26">
        <f t="shared" si="2"/>
        <v>70.597007726956818</v>
      </c>
      <c r="K25" s="26">
        <f t="shared" si="3"/>
        <v>0.11565553786111214</v>
      </c>
      <c r="L25" s="26" t="str">
        <f t="shared" si="4"/>
        <v>ОДНОРОДНЫЕ</v>
      </c>
      <c r="M25" s="28">
        <f t="shared" si="5"/>
        <v>61040.75</v>
      </c>
      <c r="O25" s="34"/>
    </row>
    <row r="26" spans="1:15" s="27" customFormat="1" x14ac:dyDescent="0.25">
      <c r="A26" s="4">
        <v>7</v>
      </c>
      <c r="B26" s="31" t="s">
        <v>38</v>
      </c>
      <c r="C26" s="26" t="s">
        <v>28</v>
      </c>
      <c r="D26" s="18">
        <v>2</v>
      </c>
      <c r="E26" s="19">
        <v>40670</v>
      </c>
      <c r="F26" s="20">
        <v>40649.730000000003</v>
      </c>
      <c r="G26" s="28">
        <v>40566.46</v>
      </c>
      <c r="H26" s="28">
        <f t="shared" si="0"/>
        <v>40628.730000000003</v>
      </c>
      <c r="I26" s="26">
        <f t="shared" si="1"/>
        <v>3</v>
      </c>
      <c r="J26" s="26">
        <f t="shared" si="2"/>
        <v>54.871512645453116</v>
      </c>
      <c r="K26" s="26">
        <f t="shared" si="3"/>
        <v>0.13505593860662912</v>
      </c>
      <c r="L26" s="26" t="str">
        <f t="shared" si="4"/>
        <v>ОДНОРОДНЫЕ</v>
      </c>
      <c r="M26" s="28">
        <f t="shared" si="5"/>
        <v>81257.460000000006</v>
      </c>
      <c r="O26" s="34"/>
    </row>
    <row r="27" spans="1:15" s="27" customFormat="1" x14ac:dyDescent="0.25">
      <c r="A27" s="4">
        <v>8</v>
      </c>
      <c r="B27" s="31" t="s">
        <v>39</v>
      </c>
      <c r="C27" s="26" t="s">
        <v>28</v>
      </c>
      <c r="D27" s="18">
        <v>3</v>
      </c>
      <c r="E27" s="19">
        <v>58195</v>
      </c>
      <c r="F27" s="20">
        <v>58057.23</v>
      </c>
      <c r="G27" s="28">
        <v>57946.35</v>
      </c>
      <c r="H27" s="28">
        <f t="shared" si="0"/>
        <v>58066.193333333336</v>
      </c>
      <c r="I27" s="26">
        <f t="shared" si="1"/>
        <v>3</v>
      </c>
      <c r="J27" s="26">
        <f t="shared" si="2"/>
        <v>124.56709691300298</v>
      </c>
      <c r="K27" s="26">
        <f t="shared" si="3"/>
        <v>0.21452602583729957</v>
      </c>
      <c r="L27" s="26" t="str">
        <f t="shared" si="4"/>
        <v>ОДНОРОДНЫЕ</v>
      </c>
      <c r="M27" s="28">
        <f t="shared" si="5"/>
        <v>174198.58000000002</v>
      </c>
      <c r="O27" s="34"/>
    </row>
    <row r="28" spans="1:15" s="27" customFormat="1" x14ac:dyDescent="0.25">
      <c r="A28" s="4">
        <v>9</v>
      </c>
      <c r="B28" s="31" t="s">
        <v>40</v>
      </c>
      <c r="C28" s="26" t="s">
        <v>28</v>
      </c>
      <c r="D28" s="18">
        <v>2</v>
      </c>
      <c r="E28" s="19">
        <v>58620</v>
      </c>
      <c r="F28" s="20">
        <v>58562.239999999998</v>
      </c>
      <c r="G28" s="28">
        <v>58449.38</v>
      </c>
      <c r="H28" s="28">
        <f t="shared" si="0"/>
        <v>58543.873333333329</v>
      </c>
      <c r="I28" s="26">
        <f t="shared" si="1"/>
        <v>3</v>
      </c>
      <c r="J28" s="26">
        <f t="shared" si="2"/>
        <v>86.780164400244971</v>
      </c>
      <c r="K28" s="26">
        <f t="shared" si="3"/>
        <v>0.14823099234678525</v>
      </c>
      <c r="L28" s="26" t="str">
        <f t="shared" si="4"/>
        <v>ОДНОРОДНЫЕ</v>
      </c>
      <c r="M28" s="28">
        <f t="shared" si="5"/>
        <v>117087.74666666666</v>
      </c>
      <c r="O28" s="34"/>
    </row>
    <row r="29" spans="1:15" s="27" customFormat="1" ht="30" x14ac:dyDescent="0.25">
      <c r="A29" s="4">
        <v>10</v>
      </c>
      <c r="B29" s="31" t="s">
        <v>41</v>
      </c>
      <c r="C29" s="26" t="s">
        <v>28</v>
      </c>
      <c r="D29" s="18">
        <v>6</v>
      </c>
      <c r="E29" s="19">
        <v>89630</v>
      </c>
      <c r="F29" s="20">
        <v>89212.09</v>
      </c>
      <c r="G29" s="28">
        <v>89043.68</v>
      </c>
      <c r="H29" s="28">
        <f t="shared" si="0"/>
        <v>89295.256666666668</v>
      </c>
      <c r="I29" s="26">
        <f t="shared" si="1"/>
        <v>3</v>
      </c>
      <c r="J29" s="26">
        <f t="shared" si="2"/>
        <v>301.87796612759831</v>
      </c>
      <c r="K29" s="26">
        <f t="shared" si="3"/>
        <v>0.33806719124453488</v>
      </c>
      <c r="L29" s="26" t="str">
        <f t="shared" si="4"/>
        <v>ОДНОРОДНЫЕ</v>
      </c>
      <c r="M29" s="28">
        <f t="shared" si="5"/>
        <v>535771.54</v>
      </c>
      <c r="O29" s="34"/>
    </row>
    <row r="30" spans="1:15" s="27" customFormat="1" x14ac:dyDescent="0.25">
      <c r="A30" s="4">
        <v>11</v>
      </c>
      <c r="B30" s="31" t="s">
        <v>42</v>
      </c>
      <c r="C30" s="26" t="s">
        <v>28</v>
      </c>
      <c r="D30" s="18">
        <v>7</v>
      </c>
      <c r="E30" s="19">
        <v>13180</v>
      </c>
      <c r="F30" s="20">
        <v>12952.83</v>
      </c>
      <c r="G30" s="28">
        <v>12927.31</v>
      </c>
      <c r="H30" s="28">
        <f t="shared" si="0"/>
        <v>13020.046666666667</v>
      </c>
      <c r="I30" s="26">
        <f t="shared" si="1"/>
        <v>3</v>
      </c>
      <c r="J30" s="26">
        <f t="shared" si="2"/>
        <v>139.11009752470659</v>
      </c>
      <c r="K30" s="26">
        <f t="shared" si="3"/>
        <v>1.0684300992626234</v>
      </c>
      <c r="L30" s="26" t="str">
        <f t="shared" si="4"/>
        <v>ОДНОРОДНЫЕ</v>
      </c>
      <c r="M30" s="28">
        <f t="shared" si="5"/>
        <v>91140.326666666675</v>
      </c>
      <c r="O30" s="34"/>
    </row>
    <row r="31" spans="1:15" s="27" customFormat="1" x14ac:dyDescent="0.25">
      <c r="A31" s="4">
        <v>12</v>
      </c>
      <c r="B31" s="31" t="s">
        <v>43</v>
      </c>
      <c r="C31" s="26" t="s">
        <v>28</v>
      </c>
      <c r="D31" s="18">
        <v>4</v>
      </c>
      <c r="E31" s="19">
        <v>29180</v>
      </c>
      <c r="F31" s="20">
        <v>29034.5</v>
      </c>
      <c r="G31" s="28">
        <v>28976.53</v>
      </c>
      <c r="H31" s="28">
        <f t="shared" si="0"/>
        <v>29063.676666666666</v>
      </c>
      <c r="I31" s="26">
        <f t="shared" si="1"/>
        <v>3</v>
      </c>
      <c r="J31" s="26">
        <f t="shared" si="2"/>
        <v>104.82589676856303</v>
      </c>
      <c r="K31" s="26">
        <f t="shared" si="3"/>
        <v>0.36067665481837879</v>
      </c>
      <c r="L31" s="26" t="str">
        <f t="shared" si="4"/>
        <v>ОДНОРОДНЫЕ</v>
      </c>
      <c r="M31" s="28">
        <f t="shared" si="5"/>
        <v>116254.70666666667</v>
      </c>
      <c r="O31" s="34"/>
    </row>
    <row r="32" spans="1:15" s="27" customFormat="1" ht="30" x14ac:dyDescent="0.25">
      <c r="A32" s="4">
        <v>13</v>
      </c>
      <c r="B32" s="31" t="s">
        <v>44</v>
      </c>
      <c r="C32" s="26" t="s">
        <v>28</v>
      </c>
      <c r="D32" s="18">
        <v>1</v>
      </c>
      <c r="E32" s="19">
        <v>36100</v>
      </c>
      <c r="F32" s="20">
        <v>35559.699999999997</v>
      </c>
      <c r="G32" s="28">
        <v>35493.81</v>
      </c>
      <c r="H32" s="28">
        <f t="shared" si="0"/>
        <v>35717.836666666662</v>
      </c>
      <c r="I32" s="26">
        <f t="shared" si="1"/>
        <v>3</v>
      </c>
      <c r="J32" s="26">
        <f t="shared" si="2"/>
        <v>332.59883197830737</v>
      </c>
      <c r="K32" s="26">
        <f t="shared" si="3"/>
        <v>0.93118414500367019</v>
      </c>
      <c r="L32" s="26" t="str">
        <f t="shared" si="4"/>
        <v>ОДНОРОДНЫЕ</v>
      </c>
      <c r="M32" s="28">
        <f t="shared" si="5"/>
        <v>35717.836666666662</v>
      </c>
      <c r="O32" s="34"/>
    </row>
    <row r="33" spans="1:15" s="27" customFormat="1" x14ac:dyDescent="0.25">
      <c r="A33" s="4">
        <v>14</v>
      </c>
      <c r="B33" s="31" t="s">
        <v>45</v>
      </c>
      <c r="C33" s="26" t="s">
        <v>28</v>
      </c>
      <c r="D33" s="18">
        <v>3</v>
      </c>
      <c r="E33" s="19">
        <v>54415</v>
      </c>
      <c r="F33" s="20">
        <v>54363.87</v>
      </c>
      <c r="G33" s="28">
        <v>54245.73</v>
      </c>
      <c r="H33" s="28">
        <f t="shared" si="0"/>
        <v>54341.533333333333</v>
      </c>
      <c r="I33" s="26">
        <f t="shared" si="1"/>
        <v>3</v>
      </c>
      <c r="J33" s="26">
        <f t="shared" si="2"/>
        <v>86.817499580056349</v>
      </c>
      <c r="K33" s="26">
        <f t="shared" si="3"/>
        <v>0.15976269761751849</v>
      </c>
      <c r="L33" s="26" t="str">
        <f t="shared" si="4"/>
        <v>ОДНОРОДНЫЕ</v>
      </c>
      <c r="M33" s="28">
        <f t="shared" si="5"/>
        <v>163024.6</v>
      </c>
      <c r="O33" s="34"/>
    </row>
    <row r="34" spans="1:15" s="27" customFormat="1" x14ac:dyDescent="0.25">
      <c r="A34" s="4">
        <v>15</v>
      </c>
      <c r="B34" s="31" t="s">
        <v>46</v>
      </c>
      <c r="C34" s="26" t="s">
        <v>28</v>
      </c>
      <c r="D34" s="18">
        <v>6</v>
      </c>
      <c r="E34" s="19">
        <v>50930</v>
      </c>
      <c r="F34" s="20">
        <v>50797.45</v>
      </c>
      <c r="G34" s="28">
        <v>50701.97</v>
      </c>
      <c r="H34" s="28">
        <f t="shared" si="0"/>
        <v>50809.806666666664</v>
      </c>
      <c r="I34" s="26">
        <f t="shared" si="1"/>
        <v>3</v>
      </c>
      <c r="J34" s="26">
        <f t="shared" si="2"/>
        <v>114.51609333771933</v>
      </c>
      <c r="K34" s="26">
        <f t="shared" si="3"/>
        <v>0.22538187182838984</v>
      </c>
      <c r="L34" s="26" t="str">
        <f t="shared" si="4"/>
        <v>ОДНОРОДНЫЕ</v>
      </c>
      <c r="M34" s="28">
        <f t="shared" si="5"/>
        <v>304858.83999999997</v>
      </c>
      <c r="O34" s="34"/>
    </row>
    <row r="35" spans="1:15" s="27" customFormat="1" x14ac:dyDescent="0.25">
      <c r="A35" s="4">
        <v>16</v>
      </c>
      <c r="B35" s="31" t="s">
        <v>47</v>
      </c>
      <c r="C35" s="26" t="s">
        <v>28</v>
      </c>
      <c r="D35" s="18">
        <v>2</v>
      </c>
      <c r="E35" s="19">
        <v>49590</v>
      </c>
      <c r="F35" s="20">
        <v>49528.93</v>
      </c>
      <c r="G35" s="28">
        <v>49433.78</v>
      </c>
      <c r="H35" s="28">
        <f t="shared" si="0"/>
        <v>49517.57</v>
      </c>
      <c r="I35" s="26">
        <f t="shared" si="1"/>
        <v>3</v>
      </c>
      <c r="J35" s="26">
        <f t="shared" si="2"/>
        <v>78.727119215681327</v>
      </c>
      <c r="K35" s="26">
        <f t="shared" si="3"/>
        <v>0.1589882524842825</v>
      </c>
      <c r="L35" s="26" t="str">
        <f t="shared" si="4"/>
        <v>ОДНОРОДНЫЕ</v>
      </c>
      <c r="M35" s="28">
        <f t="shared" si="5"/>
        <v>99035.14</v>
      </c>
      <c r="O35" s="34"/>
    </row>
    <row r="36" spans="1:15" s="27" customFormat="1" x14ac:dyDescent="0.25">
      <c r="A36" s="4">
        <v>17</v>
      </c>
      <c r="B36" s="31" t="s">
        <v>48</v>
      </c>
      <c r="C36" s="26" t="s">
        <v>28</v>
      </c>
      <c r="D36" s="18">
        <v>3</v>
      </c>
      <c r="E36" s="19">
        <v>182450</v>
      </c>
      <c r="F36" s="20">
        <v>181348.64</v>
      </c>
      <c r="G36" s="28">
        <v>180993.01</v>
      </c>
      <c r="H36" s="28">
        <f t="shared" si="0"/>
        <v>181597.21666666667</v>
      </c>
      <c r="I36" s="26">
        <f t="shared" si="1"/>
        <v>3</v>
      </c>
      <c r="J36" s="26">
        <f t="shared" si="2"/>
        <v>759.63658049973105</v>
      </c>
      <c r="K36" s="26">
        <f t="shared" si="3"/>
        <v>0.41830849307238704</v>
      </c>
      <c r="L36" s="26" t="str">
        <f t="shared" si="4"/>
        <v>ОДНОРОДНЫЕ</v>
      </c>
      <c r="M36" s="28">
        <f t="shared" si="5"/>
        <v>544791.65</v>
      </c>
      <c r="O36" s="34"/>
    </row>
    <row r="37" spans="1:15" s="27" customFormat="1" ht="30" x14ac:dyDescent="0.25">
      <c r="A37" s="4">
        <v>18</v>
      </c>
      <c r="B37" s="31" t="s">
        <v>49</v>
      </c>
      <c r="C37" s="26" t="s">
        <v>28</v>
      </c>
      <c r="D37" s="18">
        <v>2</v>
      </c>
      <c r="E37" s="19">
        <v>119080</v>
      </c>
      <c r="F37" s="20">
        <v>118668.33</v>
      </c>
      <c r="G37" s="28">
        <v>118444.15</v>
      </c>
      <c r="H37" s="28">
        <f t="shared" si="0"/>
        <v>118730.82666666666</v>
      </c>
      <c r="I37" s="26">
        <f t="shared" si="1"/>
        <v>3</v>
      </c>
      <c r="J37" s="26">
        <f t="shared" si="2"/>
        <v>322.4991172597762</v>
      </c>
      <c r="K37" s="26">
        <f t="shared" si="3"/>
        <v>0.27162206001073591</v>
      </c>
      <c r="L37" s="26" t="str">
        <f t="shared" si="4"/>
        <v>ОДНОРОДНЫЕ</v>
      </c>
      <c r="M37" s="28">
        <f t="shared" si="5"/>
        <v>237461.65333333332</v>
      </c>
      <c r="O37" s="34"/>
    </row>
    <row r="38" spans="1:15" s="27" customFormat="1" x14ac:dyDescent="0.25">
      <c r="A38" s="4">
        <v>19</v>
      </c>
      <c r="B38" s="31" t="s">
        <v>50</v>
      </c>
      <c r="C38" s="26" t="s">
        <v>28</v>
      </c>
      <c r="D38" s="18">
        <v>6</v>
      </c>
      <c r="E38" s="19">
        <v>9100</v>
      </c>
      <c r="F38" s="20">
        <v>8900.43</v>
      </c>
      <c r="G38" s="28">
        <v>8883.82</v>
      </c>
      <c r="H38" s="28">
        <f t="shared" si="0"/>
        <v>8961.4166666666661</v>
      </c>
      <c r="I38" s="26">
        <f t="shared" si="1"/>
        <v>3</v>
      </c>
      <c r="J38" s="26">
        <f t="shared" si="2"/>
        <v>120.30369168622109</v>
      </c>
      <c r="K38" s="26">
        <f t="shared" si="3"/>
        <v>1.3424628734618347</v>
      </c>
      <c r="L38" s="26" t="str">
        <f t="shared" si="4"/>
        <v>ОДНОРОДНЫЕ</v>
      </c>
      <c r="M38" s="28">
        <f t="shared" si="5"/>
        <v>53768.5</v>
      </c>
      <c r="O38" s="34"/>
    </row>
    <row r="39" spans="1:15" s="27" customFormat="1" x14ac:dyDescent="0.25">
      <c r="A39" s="4">
        <v>20</v>
      </c>
      <c r="B39" s="31" t="s">
        <v>51</v>
      </c>
      <c r="C39" s="26" t="s">
        <v>28</v>
      </c>
      <c r="D39" s="18">
        <v>1</v>
      </c>
      <c r="E39" s="19">
        <v>8450</v>
      </c>
      <c r="F39" s="20">
        <v>8274.31</v>
      </c>
      <c r="G39" s="28">
        <v>8258.7999999999993</v>
      </c>
      <c r="H39" s="28">
        <f t="shared" si="0"/>
        <v>8327.7033333333329</v>
      </c>
      <c r="I39" s="26">
        <f t="shared" si="1"/>
        <v>3</v>
      </c>
      <c r="J39" s="26">
        <f t="shared" si="2"/>
        <v>106.19555561949572</v>
      </c>
      <c r="K39" s="26">
        <f t="shared" si="3"/>
        <v>1.27520819809258</v>
      </c>
      <c r="L39" s="26" t="str">
        <f t="shared" si="4"/>
        <v>ОДНОРОДНЫЕ</v>
      </c>
      <c r="M39" s="28">
        <f t="shared" si="5"/>
        <v>8327.7033333333329</v>
      </c>
      <c r="O39" s="34"/>
    </row>
    <row r="40" spans="1:15" s="27" customFormat="1" x14ac:dyDescent="0.25">
      <c r="A40" s="4">
        <v>21</v>
      </c>
      <c r="B40" s="31" t="s">
        <v>52</v>
      </c>
      <c r="C40" s="26" t="s">
        <v>28</v>
      </c>
      <c r="D40" s="18">
        <v>3</v>
      </c>
      <c r="E40" s="19">
        <v>43900</v>
      </c>
      <c r="F40" s="20">
        <v>43785.5</v>
      </c>
      <c r="G40" s="28">
        <v>43701.46</v>
      </c>
      <c r="H40" s="28">
        <f t="shared" si="0"/>
        <v>43795.653333333328</v>
      </c>
      <c r="I40" s="26">
        <f t="shared" si="1"/>
        <v>3</v>
      </c>
      <c r="J40" s="26">
        <f t="shared" si="2"/>
        <v>99.658670136287768</v>
      </c>
      <c r="K40" s="26">
        <f t="shared" si="3"/>
        <v>0.22755379255967514</v>
      </c>
      <c r="L40" s="26" t="str">
        <f t="shared" si="4"/>
        <v>ОДНОРОДНЫЕ</v>
      </c>
      <c r="M40" s="28">
        <f t="shared" si="5"/>
        <v>131386.96</v>
      </c>
      <c r="O40" s="34"/>
    </row>
    <row r="41" spans="1:15" s="27" customFormat="1" x14ac:dyDescent="0.25">
      <c r="A41" s="4">
        <v>22</v>
      </c>
      <c r="B41" s="31" t="s">
        <v>53</v>
      </c>
      <c r="C41" s="26" t="s">
        <v>28</v>
      </c>
      <c r="D41" s="18">
        <v>1</v>
      </c>
      <c r="E41" s="19">
        <v>124120</v>
      </c>
      <c r="F41" s="20">
        <v>123732.62</v>
      </c>
      <c r="G41" s="28">
        <v>123470.6</v>
      </c>
      <c r="H41" s="28">
        <f t="shared" si="0"/>
        <v>123774.40666666666</v>
      </c>
      <c r="I41" s="26">
        <f t="shared" si="1"/>
        <v>3</v>
      </c>
      <c r="J41" s="26">
        <f t="shared" si="2"/>
        <v>326.71039795716905</v>
      </c>
      <c r="K41" s="26">
        <f t="shared" si="3"/>
        <v>0.26395634344426594</v>
      </c>
      <c r="L41" s="26" t="str">
        <f t="shared" si="4"/>
        <v>ОДНОРОДНЫЕ</v>
      </c>
      <c r="M41" s="28">
        <f t="shared" si="5"/>
        <v>123774.40666666666</v>
      </c>
      <c r="O41" s="34"/>
    </row>
    <row r="42" spans="1:15" s="27" customFormat="1" x14ac:dyDescent="0.25">
      <c r="A42" s="4">
        <v>23</v>
      </c>
      <c r="B42" s="31" t="s">
        <v>54</v>
      </c>
      <c r="C42" s="26" t="s">
        <v>28</v>
      </c>
      <c r="D42" s="18">
        <v>2</v>
      </c>
      <c r="E42" s="19">
        <v>78050</v>
      </c>
      <c r="F42" s="20">
        <v>77923.12</v>
      </c>
      <c r="G42" s="28">
        <v>77767.03</v>
      </c>
      <c r="H42" s="28">
        <f t="shared" si="0"/>
        <v>77913.383333333331</v>
      </c>
      <c r="I42" s="26">
        <f t="shared" si="1"/>
        <v>3</v>
      </c>
      <c r="J42" s="26">
        <f t="shared" si="2"/>
        <v>141.73604775544385</v>
      </c>
      <c r="K42" s="26">
        <f t="shared" si="3"/>
        <v>0.18191489278428699</v>
      </c>
      <c r="L42" s="26" t="str">
        <f t="shared" si="4"/>
        <v>ОДНОРОДНЫЕ</v>
      </c>
      <c r="M42" s="28">
        <f t="shared" si="5"/>
        <v>155826.76666666666</v>
      </c>
      <c r="O42" s="34"/>
    </row>
    <row r="43" spans="1:15" s="27" customFormat="1" ht="30" x14ac:dyDescent="0.25">
      <c r="A43" s="4">
        <v>24</v>
      </c>
      <c r="B43" s="31" t="s">
        <v>55</v>
      </c>
      <c r="C43" s="26" t="s">
        <v>28</v>
      </c>
      <c r="D43" s="18">
        <v>1</v>
      </c>
      <c r="E43" s="19">
        <v>166380</v>
      </c>
      <c r="F43" s="20">
        <v>166529.76999999999</v>
      </c>
      <c r="G43" s="28">
        <v>166223.64000000001</v>
      </c>
      <c r="H43" s="28">
        <f t="shared" si="0"/>
        <v>166377.80333333334</v>
      </c>
      <c r="I43" s="26">
        <f t="shared" si="1"/>
        <v>3</v>
      </c>
      <c r="J43" s="26">
        <f t="shared" si="2"/>
        <v>153.07682134578567</v>
      </c>
      <c r="K43" s="26">
        <f t="shared" si="3"/>
        <v>9.2005554995278113E-2</v>
      </c>
      <c r="L43" s="26" t="str">
        <f t="shared" si="4"/>
        <v>ОДНОРОДНЫЕ</v>
      </c>
      <c r="M43" s="28">
        <f t="shared" si="5"/>
        <v>166377.80333333334</v>
      </c>
      <c r="O43" s="34"/>
    </row>
    <row r="44" spans="1:15" s="21" customFormat="1" x14ac:dyDescent="0.25">
      <c r="A44" s="4">
        <v>25</v>
      </c>
      <c r="B44" s="31" t="s">
        <v>56</v>
      </c>
      <c r="C44" s="26" t="s">
        <v>28</v>
      </c>
      <c r="D44" s="18">
        <v>1</v>
      </c>
      <c r="E44" s="19">
        <v>56420</v>
      </c>
      <c r="F44" s="20">
        <v>56254.99</v>
      </c>
      <c r="G44" s="22">
        <v>56146.64</v>
      </c>
      <c r="H44" s="28">
        <f t="shared" si="0"/>
        <v>56273.876666666671</v>
      </c>
      <c r="I44" s="26">
        <f t="shared" si="1"/>
        <v>3</v>
      </c>
      <c r="J44" s="26">
        <f t="shared" si="2"/>
        <v>137.6551925403958</v>
      </c>
      <c r="K44" s="26">
        <f t="shared" si="3"/>
        <v>0.24461650892790657</v>
      </c>
      <c r="L44" s="26" t="str">
        <f t="shared" si="4"/>
        <v>ОДНОРОДНЫЕ</v>
      </c>
      <c r="M44" s="28">
        <f t="shared" si="5"/>
        <v>56273.876666666671</v>
      </c>
      <c r="O44" s="34"/>
    </row>
    <row r="45" spans="1:15" s="21" customFormat="1" x14ac:dyDescent="0.25">
      <c r="A45" s="4">
        <v>26</v>
      </c>
      <c r="B45" s="31" t="s">
        <v>57</v>
      </c>
      <c r="C45" s="26" t="s">
        <v>28</v>
      </c>
      <c r="D45" s="18">
        <v>2</v>
      </c>
      <c r="E45" s="19">
        <v>32510</v>
      </c>
      <c r="F45" s="20">
        <v>32423.49</v>
      </c>
      <c r="G45" s="22">
        <v>32360.35</v>
      </c>
      <c r="H45" s="28">
        <f t="shared" si="0"/>
        <v>32431.279999999999</v>
      </c>
      <c r="I45" s="26">
        <f t="shared" si="1"/>
        <v>3</v>
      </c>
      <c r="J45" s="26">
        <f t="shared" si="2"/>
        <v>75.128514560052963</v>
      </c>
      <c r="K45" s="26">
        <f t="shared" si="3"/>
        <v>0.23165448468285238</v>
      </c>
      <c r="L45" s="26" t="str">
        <f t="shared" si="4"/>
        <v>ОДНОРОДНЫЕ</v>
      </c>
      <c r="M45" s="28">
        <f t="shared" si="5"/>
        <v>64862.559999999998</v>
      </c>
      <c r="O45" s="34"/>
    </row>
    <row r="46" spans="1:15" s="21" customFormat="1" ht="30" x14ac:dyDescent="0.25">
      <c r="A46" s="4">
        <v>27</v>
      </c>
      <c r="B46" s="31" t="s">
        <v>58</v>
      </c>
      <c r="C46" s="26" t="s">
        <v>28</v>
      </c>
      <c r="D46" s="18">
        <v>1</v>
      </c>
      <c r="E46" s="19">
        <v>15450</v>
      </c>
      <c r="F46" s="20">
        <v>15255.46</v>
      </c>
      <c r="G46" s="22">
        <v>15226.42</v>
      </c>
      <c r="H46" s="28">
        <f t="shared" si="0"/>
        <v>15310.626666666665</v>
      </c>
      <c r="I46" s="26">
        <f t="shared" si="1"/>
        <v>3</v>
      </c>
      <c r="J46" s="26">
        <f t="shared" si="2"/>
        <v>121.57106947515669</v>
      </c>
      <c r="K46" s="26">
        <f t="shared" si="3"/>
        <v>0.79403065675837814</v>
      </c>
      <c r="L46" s="26" t="str">
        <f t="shared" si="4"/>
        <v>ОДНОРОДНЫЕ</v>
      </c>
      <c r="M46" s="28">
        <f t="shared" si="5"/>
        <v>15310.626666666665</v>
      </c>
      <c r="O46" s="34"/>
    </row>
    <row r="47" spans="1:15" s="21" customFormat="1" x14ac:dyDescent="0.25">
      <c r="A47" s="4">
        <v>28</v>
      </c>
      <c r="B47" s="31" t="s">
        <v>59</v>
      </c>
      <c r="C47" s="26" t="s">
        <v>28</v>
      </c>
      <c r="D47" s="18">
        <v>1</v>
      </c>
      <c r="E47" s="19">
        <v>14750</v>
      </c>
      <c r="F47" s="20">
        <v>14243.79</v>
      </c>
      <c r="G47" s="28">
        <v>14215.52</v>
      </c>
      <c r="H47" s="22">
        <f t="shared" ref="H47:H48" si="6">AVERAGE(E47:G47)</f>
        <v>14403.103333333333</v>
      </c>
      <c r="I47" s="23">
        <f t="shared" ref="I47:I48" si="7" xml:space="preserve"> COUNT(E47:G47)</f>
        <v>3</v>
      </c>
      <c r="J47" s="23">
        <f t="shared" ref="J47:J48" si="8">STDEV(E47:G47)</f>
        <v>300.75367201969971</v>
      </c>
      <c r="K47" s="23">
        <f t="shared" ref="K47:K48" si="9">J47/H47*100</f>
        <v>2.0881171582214555</v>
      </c>
      <c r="L47" s="23" t="str">
        <f t="shared" ref="L47:L48" si="10">IF(K47&lt;33,"ОДНОРОДНЫЕ","НЕОДНОРОДНЫЕ")</f>
        <v>ОДНОРОДНЫЕ</v>
      </c>
      <c r="M47" s="22">
        <f t="shared" ref="M47:M48" si="11">D47*H47</f>
        <v>14403.103333333333</v>
      </c>
      <c r="O47" s="34"/>
    </row>
    <row r="48" spans="1:15" s="21" customFormat="1" x14ac:dyDescent="0.25">
      <c r="A48" s="4">
        <v>29</v>
      </c>
      <c r="B48" s="31" t="s">
        <v>60</v>
      </c>
      <c r="C48" s="26" t="s">
        <v>28</v>
      </c>
      <c r="D48" s="18">
        <v>1</v>
      </c>
      <c r="E48" s="20">
        <v>57620</v>
      </c>
      <c r="F48" s="20">
        <v>57433.86</v>
      </c>
      <c r="G48" s="28">
        <v>57327.93</v>
      </c>
      <c r="H48" s="22">
        <f t="shared" si="6"/>
        <v>57460.596666666672</v>
      </c>
      <c r="I48" s="23">
        <f t="shared" si="7"/>
        <v>3</v>
      </c>
      <c r="J48" s="23">
        <f t="shared" si="8"/>
        <v>147.85925142963927</v>
      </c>
      <c r="K48" s="23">
        <f t="shared" si="9"/>
        <v>0.25732286124243037</v>
      </c>
      <c r="L48" s="23" t="str">
        <f t="shared" si="10"/>
        <v>ОДНОРОДНЫЕ</v>
      </c>
      <c r="M48" s="22">
        <f t="shared" si="11"/>
        <v>57460.596666666672</v>
      </c>
      <c r="O48" s="34"/>
    </row>
    <row r="49" spans="1:15" x14ac:dyDescent="0.25">
      <c r="A49" s="4"/>
      <c r="B49" s="30"/>
      <c r="C49" s="32"/>
      <c r="D49" s="33"/>
      <c r="E49" s="17">
        <f>SUMPRODUCT($D$20:$D$48,E20:E48)</f>
        <v>3908040</v>
      </c>
      <c r="F49" s="29">
        <f t="shared" ref="F49:G49" si="12">SUMPRODUCT($D$20:$D$48,F20:F48)</f>
        <v>3892821.1300000004</v>
      </c>
      <c r="G49" s="29">
        <f t="shared" si="12"/>
        <v>3885256.87</v>
      </c>
      <c r="H49" s="15"/>
      <c r="I49" s="12"/>
      <c r="J49" s="12"/>
      <c r="K49" s="12"/>
      <c r="L49" s="12"/>
      <c r="M49" s="3">
        <f>SUM(M20:M48)</f>
        <v>3895372.6666666665</v>
      </c>
    </row>
    <row r="51" spans="1:15" x14ac:dyDescent="0.25">
      <c r="A51" s="39" t="s">
        <v>20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1:15" x14ac:dyDescent="0.25">
      <c r="A52" s="40" t="s">
        <v>19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</row>
    <row r="53" spans="1:15" ht="15" customHeight="1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</row>
    <row r="54" spans="1:15" s="6" customFormat="1" ht="29.25" customHeight="1" x14ac:dyDescent="0.25">
      <c r="A54" s="35" t="s">
        <v>31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5"/>
      <c r="O54" s="5"/>
    </row>
    <row r="56" spans="1:15" x14ac:dyDescent="0.25">
      <c r="J56" s="9"/>
    </row>
    <row r="60" spans="1:15" x14ac:dyDescent="0.25">
      <c r="L60" s="9"/>
    </row>
  </sheetData>
  <mergeCells count="18">
    <mergeCell ref="C18:D18"/>
    <mergeCell ref="E3:M3"/>
    <mergeCell ref="A54:M54"/>
    <mergeCell ref="A53:M53"/>
    <mergeCell ref="J12:K12"/>
    <mergeCell ref="B14:L14"/>
    <mergeCell ref="A51:M51"/>
    <mergeCell ref="A52:M52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</mergeCells>
  <conditionalFormatting sqref="L49">
    <cfRule type="containsText" dxfId="11" priority="58" operator="containsText" text="НЕ">
      <formula>NOT(ISERROR(SEARCH("НЕ",L49)))</formula>
    </cfRule>
    <cfRule type="containsText" dxfId="10" priority="59" operator="containsText" text="ОДНОРОДНЫЕ">
      <formula>NOT(ISERROR(SEARCH("ОДНОРОДНЫЕ",L49)))</formula>
    </cfRule>
    <cfRule type="containsText" dxfId="9" priority="60" operator="containsText" text="НЕОДНОРОДНЫЕ">
      <formula>NOT(ISERROR(SEARCH("НЕОДНОРОДНЫЕ",L49)))</formula>
    </cfRule>
  </conditionalFormatting>
  <conditionalFormatting sqref="L49">
    <cfRule type="containsText" dxfId="8" priority="55" operator="containsText" text="НЕОДНОРОДНЫЕ">
      <formula>NOT(ISERROR(SEARCH("НЕОДНОРОДНЫЕ",L49)))</formula>
    </cfRule>
    <cfRule type="containsText" dxfId="7" priority="56" operator="containsText" text="ОДНОРОДНЫЕ">
      <formula>NOT(ISERROR(SEARCH("ОДНОРОДНЫЕ",L49)))</formula>
    </cfRule>
    <cfRule type="containsText" dxfId="6" priority="57" operator="containsText" text="НЕОДНОРОДНЫЕ">
      <formula>NOT(ISERROR(SEARCH("НЕОДНОРОДНЫЕ",L49)))</formula>
    </cfRule>
  </conditionalFormatting>
  <conditionalFormatting sqref="L20:L48">
    <cfRule type="containsText" dxfId="5" priority="4" operator="containsText" text="НЕ">
      <formula>NOT(ISERROR(SEARCH("НЕ",L20)))</formula>
    </cfRule>
    <cfRule type="containsText" dxfId="4" priority="5" operator="containsText" text="ОДНОРОДНЫЕ">
      <formula>NOT(ISERROR(SEARCH("ОДНОРОДНЫЕ",L20)))</formula>
    </cfRule>
    <cfRule type="containsText" dxfId="3" priority="6" operator="containsText" text="НЕОДНОРОДНЫЕ">
      <formula>NOT(ISERROR(SEARCH("НЕОДНОРОДНЫЕ",L20)))</formula>
    </cfRule>
  </conditionalFormatting>
  <conditionalFormatting sqref="L20:L48">
    <cfRule type="containsText" dxfId="2" priority="1" operator="containsText" text="НЕОДНОРОДНЫЕ">
      <formula>NOT(ISERROR(SEARCH("НЕОДНОРОДНЫЕ",L20)))</formula>
    </cfRule>
    <cfRule type="containsText" dxfId="1" priority="2" operator="containsText" text="ОДНОРОДНЫЕ">
      <formula>NOT(ISERROR(SEARCH("ОДНОРОДНЫЕ",L20)))</formula>
    </cfRule>
    <cfRule type="containsText" dxfId="0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2023-12-19T10:15:12Z</dcterms:modified>
</cp:coreProperties>
</file>