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1" i="1" l="1"/>
  <c r="E21" i="1" l="1"/>
  <c r="F21" i="1" l="1"/>
  <c r="J20" i="1"/>
  <c r="I20" i="1"/>
  <c r="H20" i="1"/>
  <c r="M20" i="1" s="1"/>
  <c r="M21" i="1" l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<sst xmlns="http://schemas.openxmlformats.org/spreadsheetml/2006/main" count="38" uniqueCount="36">
  <si>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</si>
  <si>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</si>
  <si>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</si>
  <si>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</si>
  <si>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</si>
  <si>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</si>
  <si>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</si>
  <si>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</si>
  <si>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</si>
  <si>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</si>
  <si>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</si>
  <si>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</si>
  <si>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</si>
  <si>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</si>
  <si>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</si>
  <si>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</si>
  <si>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</si>
  <si>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</si>
  <si>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</si>
  <si>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</si>
  <si>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</si>
  <si>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</si>
  <si>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</si>
  <si>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</si>
  <si>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</si>
  <si>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</si>
  <si>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</si>
  <si>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</si>
  <si>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325-23</t>
  </si>
  <si>
    <t>на поставку тест полосок для мочевого анализатора UriLit</t>
  </si>
  <si>
    <t>Тест-полоски для полуавтоматического мочевого анализатора UriLit</t>
  </si>
  <si>
    <t>упак</t>
  </si>
  <si>
    <t>Исходя из имеющегося у Заказчика объёма финансового обеспечения для осуществления закупки НМЦД устанавливается в размере 600000 руб. (шестьсот тысяч рублей 00 копеек)</t>
  </si>
  <si>
    <t>вх. № 4618-12/23 от 18.12.2023</t>
  </si>
  <si>
    <t>вх. № 4617-12/23 от 18.12.2023</t>
  </si>
  <si>
    <t>вх. № 4614-12/23 от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</si>
</sst>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14062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2" t="s">
        <v>29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54.6" customHeight="1" x14ac:dyDescent="0.25">
      <c r="A17" s="40" t="s">
        <v>11</v>
      </c>
      <c r="B17" s="41"/>
      <c r="C17" s="42">
        <f>SUM(M20)</f>
        <v>625000</v>
      </c>
      <c r="D17" s="43"/>
      <c r="E17" s="46" t="s">
        <v>35</v>
      </c>
      <c r="F17" s="46" t="s">
        <v>34</v>
      </c>
      <c r="G17" s="46" t="s">
        <v>33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30" t="s">
        <v>0</v>
      </c>
      <c r="B18" s="30" t="s">
        <v>1</v>
      </c>
      <c r="C18" s="30" t="s">
        <v>2</v>
      </c>
      <c r="D18" s="30"/>
      <c r="E18" s="16" t="s">
        <v>25</v>
      </c>
      <c r="F18" s="16" t="s">
        <v>26</v>
      </c>
      <c r="G18" s="16" t="s">
        <v>27</v>
      </c>
      <c r="H18" s="44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9" t="s">
        <v>7</v>
      </c>
    </row>
    <row r="19" spans="1:15" x14ac:dyDescent="0.25">
      <c r="A19" s="31"/>
      <c r="B19" s="31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5"/>
      <c r="I19" s="30"/>
      <c r="J19" s="30"/>
      <c r="K19" s="30"/>
      <c r="L19" s="30"/>
      <c r="M19" s="39"/>
    </row>
    <row r="20" spans="1:15" s="22" customFormat="1" ht="30" x14ac:dyDescent="0.25">
      <c r="A20" s="4">
        <v>1</v>
      </c>
      <c r="B20" s="27" t="s">
        <v>30</v>
      </c>
      <c r="C20" s="29" t="s">
        <v>31</v>
      </c>
      <c r="D20" s="28">
        <v>300</v>
      </c>
      <c r="E20" s="19">
        <v>2000</v>
      </c>
      <c r="F20" s="19">
        <v>2050</v>
      </c>
      <c r="G20" s="20">
        <v>2200</v>
      </c>
      <c r="H20" s="23">
        <f t="shared" ref="H20" si="0">AVERAGE(E20:G20)</f>
        <v>2083.3333333333335</v>
      </c>
      <c r="I20" s="21">
        <f t="shared" ref="I20" si="1" xml:space="preserve"> COUNT(E20:G20)</f>
        <v>3</v>
      </c>
      <c r="J20" s="21">
        <f t="shared" ref="J20" si="2">STDEV(E20:G20)</f>
        <v>104.08329997330664</v>
      </c>
      <c r="K20" s="21">
        <f t="shared" ref="K20" si="3">J20/H20*100</f>
        <v>4.9959983987187186</v>
      </c>
      <c r="L20" s="21" t="str">
        <f t="shared" ref="L20" si="4">IF(K20&lt;33,"ОДНОРОДНЫЕ","НЕОДНОРОДНЫЕ")</f>
        <v>ОДНОРОДНЫЕ</v>
      </c>
      <c r="M20" s="23">
        <f>D20*H20</f>
        <v>625000</v>
      </c>
    </row>
    <row r="21" spans="1:15" ht="15.75" x14ac:dyDescent="0.25">
      <c r="A21" s="4"/>
      <c r="B21" s="7"/>
      <c r="C21" s="25"/>
      <c r="D21" s="26"/>
      <c r="E21" s="18">
        <f>SUMPRODUCT($D$20:$D$20,E20:E20)</f>
        <v>600000</v>
      </c>
      <c r="F21" s="24">
        <f>SUMPRODUCT($D$20:$D$20,F20:F20)</f>
        <v>615000</v>
      </c>
      <c r="G21" s="24">
        <f>SUMPRODUCT($D$20:$D$20,G20:G20)</f>
        <v>660000</v>
      </c>
      <c r="H21" s="16"/>
      <c r="I21" s="13"/>
      <c r="J21" s="13"/>
      <c r="K21" s="13"/>
      <c r="L21" s="13"/>
      <c r="M21" s="3">
        <f>SUM(M20:M20)</f>
        <v>625000</v>
      </c>
    </row>
    <row r="23" spans="1:15" x14ac:dyDescent="0.25">
      <c r="A23" s="37" t="s">
        <v>20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5" x14ac:dyDescent="0.25">
      <c r="A24" s="38" t="s">
        <v>19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5" ht="1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5" s="6" customFormat="1" x14ac:dyDescent="0.25">
      <c r="A26" s="33" t="s">
        <v>32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"/>
      <c r="O26" s="5"/>
    </row>
    <row r="28" spans="1:15" x14ac:dyDescent="0.25">
      <c r="J28" s="10"/>
    </row>
    <row r="32" spans="1:15" x14ac:dyDescent="0.25">
      <c r="L32" s="10"/>
    </row>
  </sheetData>
  <mergeCells count="18"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1">
    <cfRule type="containsText" dxfId="11" priority="52" operator="containsText" text="НЕ">
      <formula>NOT(ISERROR(SEARCH("НЕ",L21)))</formula>
    </cfRule>
    <cfRule type="containsText" dxfId="10" priority="53" operator="containsText" text="ОДНОРОДНЫЕ">
      <formula>NOT(ISERROR(SEARCH("ОДНОРОДНЫЕ",L21)))</formula>
    </cfRule>
    <cfRule type="containsText" dxfId="9" priority="54" operator="containsText" text="НЕОДНОРОДНЫЕ">
      <formula>NOT(ISERROR(SEARCH("НЕОДНОРОДНЫЕ",L21)))</formula>
    </cfRule>
  </conditionalFormatting>
  <conditionalFormatting sqref="L21">
    <cfRule type="containsText" dxfId="8" priority="49" operator="containsText" text="НЕОДНОРОДНЫЕ">
      <formula>NOT(ISERROR(SEARCH("НЕОДНОРОДНЫЕ",L21)))</formula>
    </cfRule>
    <cfRule type="containsText" dxfId="7" priority="50" operator="containsText" text="ОДНОРОДНЫЕ">
      <formula>NOT(ISERROR(SEARCH("ОДНОРОДНЫЕ",L21)))</formula>
    </cfRule>
    <cfRule type="containsText" dxfId="6" priority="51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2023-12-18T07:23:36Z</dcterms:modified>
</cp:coreProperties>
</file>