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" i="1" l="1"/>
  <c r="Q19" i="1" s="1"/>
  <c r="M19" i="1"/>
  <c r="N19" i="1"/>
  <c r="L20" i="1"/>
  <c r="Q20" i="1" s="1"/>
  <c r="M20" i="1"/>
  <c r="N20" i="1"/>
  <c r="L21" i="1"/>
  <c r="Q21" i="1" s="1"/>
  <c r="M21" i="1"/>
  <c r="N21" i="1"/>
  <c r="O21" i="1" s="1"/>
  <c r="P21" i="1" s="1"/>
  <c r="L22" i="1"/>
  <c r="Q22" i="1" s="1"/>
  <c r="M22" i="1"/>
  <c r="N22" i="1"/>
  <c r="L23" i="1"/>
  <c r="Q23" i="1" s="1"/>
  <c r="M23" i="1"/>
  <c r="N23" i="1"/>
  <c r="O23" i="1" s="1"/>
  <c r="P23" i="1" s="1"/>
  <c r="L24" i="1"/>
  <c r="Q24" i="1" s="1"/>
  <c r="M24" i="1"/>
  <c r="N24" i="1"/>
  <c r="O24" i="1" s="1"/>
  <c r="P24" i="1" s="1"/>
  <c r="L25" i="1"/>
  <c r="Q25" i="1" s="1"/>
  <c r="M25" i="1"/>
  <c r="N25" i="1"/>
  <c r="L26" i="1"/>
  <c r="Q26" i="1" s="1"/>
  <c r="M26" i="1"/>
  <c r="N26" i="1"/>
  <c r="L27" i="1"/>
  <c r="Q27" i="1" s="1"/>
  <c r="M27" i="1"/>
  <c r="N27" i="1"/>
  <c r="O27" i="1" s="1"/>
  <c r="P27" i="1" s="1"/>
  <c r="L28" i="1"/>
  <c r="Q28" i="1" s="1"/>
  <c r="M28" i="1"/>
  <c r="N28" i="1"/>
  <c r="L29" i="1"/>
  <c r="Q29" i="1" s="1"/>
  <c r="M29" i="1"/>
  <c r="N29" i="1"/>
  <c r="O29" i="1" s="1"/>
  <c r="P29" i="1" s="1"/>
  <c r="L30" i="1"/>
  <c r="Q30" i="1" s="1"/>
  <c r="M30" i="1"/>
  <c r="N30" i="1"/>
  <c r="O30" i="1" s="1"/>
  <c r="P30" i="1" s="1"/>
  <c r="L31" i="1"/>
  <c r="Q31" i="1" s="1"/>
  <c r="M31" i="1"/>
  <c r="N31" i="1"/>
  <c r="L32" i="1"/>
  <c r="Q32" i="1" s="1"/>
  <c r="M32" i="1"/>
  <c r="N32" i="1"/>
  <c r="L33" i="1"/>
  <c r="M33" i="1"/>
  <c r="N33" i="1"/>
  <c r="O33" i="1" s="1"/>
  <c r="P33" i="1" s="1"/>
  <c r="Q33" i="1"/>
  <c r="L34" i="1"/>
  <c r="M34" i="1"/>
  <c r="N34" i="1"/>
  <c r="O34" i="1" s="1"/>
  <c r="P34" i="1" s="1"/>
  <c r="Q34" i="1"/>
  <c r="L35" i="1"/>
  <c r="M35" i="1"/>
  <c r="N35" i="1"/>
  <c r="O35" i="1"/>
  <c r="P35" i="1" s="1"/>
  <c r="Q35" i="1"/>
  <c r="L36" i="1"/>
  <c r="Q36" i="1" s="1"/>
  <c r="M36" i="1"/>
  <c r="N36" i="1"/>
  <c r="L37" i="1"/>
  <c r="M37" i="1"/>
  <c r="N37" i="1"/>
  <c r="O37" i="1" s="1"/>
  <c r="P37" i="1" s="1"/>
  <c r="Q37" i="1"/>
  <c r="L38" i="1"/>
  <c r="M38" i="1"/>
  <c r="N38" i="1"/>
  <c r="O38" i="1" s="1"/>
  <c r="P38" i="1" s="1"/>
  <c r="Q38" i="1"/>
  <c r="L39" i="1"/>
  <c r="Q39" i="1" s="1"/>
  <c r="M39" i="1"/>
  <c r="N39" i="1"/>
  <c r="L40" i="1"/>
  <c r="M40" i="1"/>
  <c r="N40" i="1"/>
  <c r="Q40" i="1"/>
  <c r="L41" i="1"/>
  <c r="M41" i="1"/>
  <c r="N41" i="1"/>
  <c r="O41" i="1" s="1"/>
  <c r="P41" i="1" s="1"/>
  <c r="Q41" i="1"/>
  <c r="L42" i="1"/>
  <c r="Q42" i="1" s="1"/>
  <c r="M42" i="1"/>
  <c r="N42" i="1"/>
  <c r="L43" i="1"/>
  <c r="M43" i="1"/>
  <c r="N43" i="1"/>
  <c r="Q43" i="1"/>
  <c r="L44" i="1"/>
  <c r="M44" i="1"/>
  <c r="N44" i="1"/>
  <c r="O44" i="1" s="1"/>
  <c r="P44" i="1" s="1"/>
  <c r="Q44" i="1"/>
  <c r="L45" i="1"/>
  <c r="Q45" i="1" s="1"/>
  <c r="M45" i="1"/>
  <c r="N45" i="1"/>
  <c r="L46" i="1"/>
  <c r="M46" i="1"/>
  <c r="N46" i="1"/>
  <c r="Q46" i="1"/>
  <c r="L47" i="1"/>
  <c r="M47" i="1"/>
  <c r="N47" i="1"/>
  <c r="O47" i="1" s="1"/>
  <c r="P47" i="1" s="1"/>
  <c r="Q47" i="1"/>
  <c r="L48" i="1"/>
  <c r="Q48" i="1" s="1"/>
  <c r="M48" i="1"/>
  <c r="N48" i="1"/>
  <c r="L49" i="1"/>
  <c r="M49" i="1"/>
  <c r="N49" i="1"/>
  <c r="Q49" i="1"/>
  <c r="L50" i="1"/>
  <c r="M50" i="1"/>
  <c r="N50" i="1"/>
  <c r="O50" i="1" s="1"/>
  <c r="P50" i="1" s="1"/>
  <c r="Q50" i="1"/>
  <c r="L51" i="1"/>
  <c r="Q51" i="1" s="1"/>
  <c r="M51" i="1"/>
  <c r="N51" i="1"/>
  <c r="L52" i="1"/>
  <c r="M52" i="1"/>
  <c r="N52" i="1"/>
  <c r="Q52" i="1"/>
  <c r="L53" i="1"/>
  <c r="M53" i="1"/>
  <c r="N53" i="1"/>
  <c r="O53" i="1" s="1"/>
  <c r="P53" i="1" s="1"/>
  <c r="Q53" i="1"/>
  <c r="L54" i="1"/>
  <c r="Q54" i="1" s="1"/>
  <c r="M54" i="1"/>
  <c r="N54" i="1"/>
  <c r="L55" i="1"/>
  <c r="M55" i="1"/>
  <c r="N55" i="1"/>
  <c r="Q55" i="1"/>
  <c r="L56" i="1"/>
  <c r="M56" i="1"/>
  <c r="N56" i="1"/>
  <c r="O56" i="1" s="1"/>
  <c r="P56" i="1" s="1"/>
  <c r="Q56" i="1"/>
  <c r="L57" i="1"/>
  <c r="Q57" i="1" s="1"/>
  <c r="M57" i="1"/>
  <c r="N57" i="1"/>
  <c r="N58" i="1"/>
  <c r="M58" i="1"/>
  <c r="L58" i="1"/>
  <c r="Q58" i="1" s="1"/>
  <c r="O36" i="1" l="1"/>
  <c r="P36" i="1" s="1"/>
  <c r="C16" i="1"/>
  <c r="O32" i="1"/>
  <c r="P32" i="1" s="1"/>
  <c r="O26" i="1"/>
  <c r="P26" i="1" s="1"/>
  <c r="O20" i="1"/>
  <c r="P20" i="1" s="1"/>
  <c r="O55" i="1"/>
  <c r="P55" i="1" s="1"/>
  <c r="O52" i="1"/>
  <c r="P52" i="1" s="1"/>
  <c r="O49" i="1"/>
  <c r="P49" i="1" s="1"/>
  <c r="O46" i="1"/>
  <c r="P46" i="1" s="1"/>
  <c r="O43" i="1"/>
  <c r="P43" i="1" s="1"/>
  <c r="O40" i="1"/>
  <c r="P40" i="1" s="1"/>
  <c r="O31" i="1"/>
  <c r="P31" i="1" s="1"/>
  <c r="O25" i="1"/>
  <c r="P25" i="1" s="1"/>
  <c r="O28" i="1"/>
  <c r="P28" i="1" s="1"/>
  <c r="O22" i="1"/>
  <c r="P22" i="1" s="1"/>
  <c r="O19" i="1"/>
  <c r="P19" i="1" s="1"/>
  <c r="O57" i="1"/>
  <c r="P57" i="1" s="1"/>
  <c r="O54" i="1"/>
  <c r="P54" i="1" s="1"/>
  <c r="O51" i="1"/>
  <c r="P51" i="1" s="1"/>
  <c r="O48" i="1"/>
  <c r="P48" i="1" s="1"/>
  <c r="O45" i="1"/>
  <c r="P45" i="1" s="1"/>
  <c r="O42" i="1"/>
  <c r="P42" i="1" s="1"/>
  <c r="O39" i="1"/>
  <c r="P39" i="1" s="1"/>
  <c r="O58" i="1"/>
  <c r="P58" i="1" s="1"/>
</calcChain>
</file>

<file path=xl/sharedStrings.xml><?xml version="1.0" encoding="utf-8"?>
<sst xmlns="http://schemas.openxmlformats.org/spreadsheetml/2006/main" count="124" uniqueCount="71">
  <si>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</si>
  <si>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</si>
  <si>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</si>
  <si>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</si>
  <si>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</si>
  <si>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</si>
  <si>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</si>
  <si>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</si>
  <si>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</si>
  <si>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</si>
  <si>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</si>
  <si>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</si>
  <si>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</si>
  <si>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</si>
  <si>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</si>
  <si>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</si>
  <si>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</si>
  <si>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</si>
  <si>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</si>
  <si>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</si>
  <si>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</si>
  <si>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</si>
  <si>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</si>
  <si>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</si>
  <si>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</si>
  <si>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</si>
  <si>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</si>
  <si>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</si>
  <si>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</si>
  <si>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</si>
  <si>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</si>
  <si>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</si>
  <si>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</si>
  <si>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на поставку лекарственных препаратов для лечения мочеполовой системы и половые гормоны</t>
  </si>
  <si>
    <t>№ 322-23</t>
  </si>
  <si>
    <t>Начальная (максимальная) цена договора устанавливается в размере 659223,12 руб. (шестьсот пятьдесят девять тысяч двести двадцать три рубля двенадцать копеек)</t>
  </si>
  <si>
    <t xml:space="preserve">Пропофол </t>
  </si>
  <si>
    <t xml:space="preserve">Кофеин </t>
  </si>
  <si>
    <t xml:space="preserve">Полипептиды коры головного мозга скота </t>
  </si>
  <si>
    <t xml:space="preserve">Бетагистин </t>
  </si>
  <si>
    <t xml:space="preserve">Цитиколин </t>
  </si>
  <si>
    <t>Глицин</t>
  </si>
  <si>
    <t>Леводопа+Карбидопа</t>
  </si>
  <si>
    <t xml:space="preserve">Холина альфосцерат </t>
  </si>
  <si>
    <t>Прокаин</t>
  </si>
  <si>
    <t xml:space="preserve">Лидокаин </t>
  </si>
  <si>
    <t xml:space="preserve">Гидроксизин </t>
  </si>
  <si>
    <t>Мяты перечной листьев масло + Фенобарбитал + Этилбромизовалерианат</t>
  </si>
  <si>
    <t>Леветирацетам</t>
  </si>
  <si>
    <t>Ипидакрин</t>
  </si>
  <si>
    <t>Вальпроевая кислота</t>
  </si>
  <si>
    <t>Урапидил</t>
  </si>
  <si>
    <t>Ламотриджин</t>
  </si>
  <si>
    <t>Амитриптилин</t>
  </si>
  <si>
    <t>Мемантин</t>
  </si>
  <si>
    <t>Пиридостигмина бромид</t>
  </si>
  <si>
    <t>Амантадин</t>
  </si>
  <si>
    <t>Прамипексол</t>
  </si>
  <si>
    <t>Хлорпротиксен</t>
  </si>
  <si>
    <t>Неостигмина метилсульфат</t>
  </si>
  <si>
    <t>Севофлуран</t>
  </si>
  <si>
    <t>Хлорпромазин</t>
  </si>
  <si>
    <t>Пирибедил</t>
  </si>
  <si>
    <t>Перициазин</t>
  </si>
  <si>
    <t>Дроперидол</t>
  </si>
  <si>
    <t>Топирамат</t>
  </si>
  <si>
    <t xml:space="preserve">Церебролизин® концентрат (комплекс пептидов, полученных из головного мозга свиньи) </t>
  </si>
  <si>
    <t>Бупивакаин</t>
  </si>
  <si>
    <t>КП вх.810/с от 05.12.2023</t>
  </si>
  <si>
    <t>КП вх.813/с от 05.12.2023</t>
  </si>
  <si>
    <t>КП вх.814/с от 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</si>
</sst>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0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abSelected="1" topLeftCell="A20" zoomScale="85" zoomScaleNormal="85" zoomScalePageLayoutView="70" workbookViewId="0">
      <selection activeCell="L19" sqref="L19:L58"/>
    </sheetView>
  </sheetViews>
  <sheetFormatPr defaultRowHeight="15" x14ac:dyDescent="0.25"/>
  <cols>
    <col min="1" max="1" width="6.140625" style="8" bestFit="1" customWidth="1"/>
    <col min="2" max="2" width="33.28515625" style="8" bestFit="1" customWidth="1"/>
    <col min="3" max="3" width="11.7109375" style="8" customWidth="1"/>
    <col min="4" max="4" width="7.140625" style="8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8" customWidth="1"/>
    <col min="14" max="14" width="12.5703125" style="8" customWidth="1"/>
    <col min="15" max="15" width="10.28515625" style="8" customWidth="1"/>
    <col min="16" max="16" width="22.42578125" style="8" bestFit="1" customWidth="1"/>
    <col min="17" max="17" width="17.5703125" style="1" customWidth="1"/>
    <col min="18" max="18" width="10.7109375" style="8" bestFit="1" customWidth="1"/>
    <col min="19" max="19" width="11.28515625" style="8" bestFit="1" customWidth="1"/>
    <col min="20" max="20" width="10.7109375" style="8" bestFit="1" customWidth="1"/>
    <col min="21" max="21" width="11.7109375" style="8" bestFit="1" customWidth="1"/>
    <col min="22" max="22" width="10.7109375" style="8" bestFit="1" customWidth="1"/>
    <col min="23" max="16384" width="9.140625" style="8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23" t="s">
        <v>33</v>
      </c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x14ac:dyDescent="0.25">
      <c r="G4" s="13"/>
      <c r="H4" s="13"/>
      <c r="I4" s="13"/>
      <c r="J4" s="13"/>
      <c r="K4" s="13"/>
      <c r="L4" s="13"/>
      <c r="M4" s="15"/>
      <c r="N4" s="15"/>
      <c r="O4" s="15"/>
      <c r="P4" s="15"/>
      <c r="Q4" s="5" t="s">
        <v>22</v>
      </c>
    </row>
    <row r="5" spans="1:17" x14ac:dyDescent="0.25">
      <c r="G5" s="13"/>
      <c r="H5" s="13"/>
      <c r="I5" s="13"/>
      <c r="J5" s="13"/>
      <c r="K5" s="13"/>
      <c r="L5" s="13"/>
      <c r="M5" s="15"/>
      <c r="N5" s="15"/>
      <c r="O5" s="15"/>
      <c r="P5" s="15"/>
      <c r="Q5" s="5" t="s">
        <v>21</v>
      </c>
    </row>
    <row r="6" spans="1:17" ht="14.45" customHeight="1" x14ac:dyDescent="0.25">
      <c r="G6" s="13"/>
      <c r="H6" s="13"/>
      <c r="I6" s="13"/>
      <c r="J6" s="13"/>
      <c r="K6" s="13"/>
      <c r="L6" s="13"/>
      <c r="M6" s="15"/>
      <c r="N6" s="15"/>
      <c r="O6" s="15"/>
      <c r="P6" s="15"/>
      <c r="Q6" s="5" t="s">
        <v>34</v>
      </c>
    </row>
    <row r="7" spans="1:17" x14ac:dyDescent="0.25">
      <c r="G7" s="13"/>
      <c r="H7" s="13"/>
      <c r="I7" s="13"/>
      <c r="J7" s="13"/>
      <c r="K7" s="13"/>
      <c r="L7" s="13"/>
      <c r="M7" s="15"/>
      <c r="N7" s="15"/>
      <c r="O7" s="15"/>
      <c r="P7" s="15"/>
      <c r="Q7" s="3" t="s">
        <v>13</v>
      </c>
    </row>
    <row r="8" spans="1:17" x14ac:dyDescent="0.25">
      <c r="Q8" s="14" t="s">
        <v>16</v>
      </c>
    </row>
    <row r="9" spans="1:17" x14ac:dyDescent="0.25">
      <c r="Q9" s="14" t="s">
        <v>14</v>
      </c>
    </row>
    <row r="11" spans="1:17" ht="28.9" customHeight="1" x14ac:dyDescent="0.25">
      <c r="N11" s="26" t="s">
        <v>30</v>
      </c>
      <c r="O11" s="26"/>
      <c r="P11" s="15"/>
      <c r="Q11" s="13" t="s">
        <v>31</v>
      </c>
    </row>
    <row r="13" spans="1:17" x14ac:dyDescent="0.25"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7" hidden="1" x14ac:dyDescent="0.25"/>
    <row r="16" spans="1:17" ht="48.75" customHeight="1" x14ac:dyDescent="0.25">
      <c r="A16" s="34" t="s">
        <v>11</v>
      </c>
      <c r="B16" s="35"/>
      <c r="C16" s="36">
        <f>SUM(Q19:Q58)</f>
        <v>659223.11999999988</v>
      </c>
      <c r="D16" s="35"/>
      <c r="E16" s="7" t="s">
        <v>68</v>
      </c>
      <c r="F16" s="7" t="s">
        <v>69</v>
      </c>
      <c r="G16" s="7" t="s">
        <v>70</v>
      </c>
      <c r="H16" s="7"/>
      <c r="I16" s="16"/>
      <c r="J16" s="16"/>
      <c r="K16" s="7"/>
      <c r="L16" s="9"/>
      <c r="M16" s="11"/>
      <c r="N16" s="11"/>
      <c r="O16" s="11"/>
      <c r="P16" s="11"/>
      <c r="Q16" s="9"/>
    </row>
    <row r="17" spans="1:17" ht="30" customHeight="1" x14ac:dyDescent="0.25">
      <c r="A17" s="24" t="s">
        <v>0</v>
      </c>
      <c r="B17" s="24" t="s">
        <v>1</v>
      </c>
      <c r="C17" s="24" t="s">
        <v>2</v>
      </c>
      <c r="D17" s="24"/>
      <c r="E17" s="16" t="s">
        <v>23</v>
      </c>
      <c r="F17" s="16" t="s">
        <v>24</v>
      </c>
      <c r="G17" s="16" t="s">
        <v>25</v>
      </c>
      <c r="H17" s="9" t="s">
        <v>26</v>
      </c>
      <c r="I17" s="9" t="s">
        <v>27</v>
      </c>
      <c r="J17" s="9" t="s">
        <v>28</v>
      </c>
      <c r="K17" s="9" t="s">
        <v>29</v>
      </c>
      <c r="L17" s="37" t="s">
        <v>12</v>
      </c>
      <c r="M17" s="24" t="s">
        <v>8</v>
      </c>
      <c r="N17" s="24" t="s">
        <v>9</v>
      </c>
      <c r="O17" s="24" t="s">
        <v>10</v>
      </c>
      <c r="P17" s="24" t="s">
        <v>6</v>
      </c>
      <c r="Q17" s="33" t="s">
        <v>7</v>
      </c>
    </row>
    <row r="18" spans="1:17" x14ac:dyDescent="0.25">
      <c r="A18" s="25"/>
      <c r="B18" s="25"/>
      <c r="C18" s="12" t="s">
        <v>3</v>
      </c>
      <c r="D18" s="12" t="s">
        <v>4</v>
      </c>
      <c r="E18" s="10" t="s">
        <v>5</v>
      </c>
      <c r="F18" s="10" t="s">
        <v>5</v>
      </c>
      <c r="G18" s="10" t="s">
        <v>5</v>
      </c>
      <c r="H18" s="10" t="s">
        <v>5</v>
      </c>
      <c r="I18" s="10" t="s">
        <v>5</v>
      </c>
      <c r="J18" s="10" t="s">
        <v>5</v>
      </c>
      <c r="K18" s="10" t="s">
        <v>5</v>
      </c>
      <c r="L18" s="38"/>
      <c r="M18" s="24"/>
      <c r="N18" s="24"/>
      <c r="O18" s="24"/>
      <c r="P18" s="24"/>
      <c r="Q18" s="33"/>
    </row>
    <row r="19" spans="1:17" s="18" customFormat="1" x14ac:dyDescent="0.25">
      <c r="A19" s="39">
        <v>1</v>
      </c>
      <c r="B19" s="22" t="s">
        <v>36</v>
      </c>
      <c r="C19" s="21" t="s">
        <v>32</v>
      </c>
      <c r="D19" s="21">
        <v>100</v>
      </c>
      <c r="E19" s="17">
        <v>551.30999999999995</v>
      </c>
      <c r="F19" s="41">
        <v>549.11</v>
      </c>
      <c r="G19" s="17">
        <v>552.96</v>
      </c>
      <c r="H19" s="20"/>
      <c r="I19" s="20"/>
      <c r="J19" s="20"/>
      <c r="K19" s="20"/>
      <c r="L19" s="19">
        <f t="shared" ref="L19:L57" si="0">AVERAGE(E19:K19)</f>
        <v>551.12666666666667</v>
      </c>
      <c r="M19" s="21">
        <f t="shared" ref="M19:M57" si="1" xml:space="preserve"> COUNT(E19:K19)</f>
        <v>3</v>
      </c>
      <c r="N19" s="21">
        <f t="shared" ref="N19:N57" si="2">STDEV(E19:K19)</f>
        <v>1.9315365213563429</v>
      </c>
      <c r="O19" s="21">
        <f t="shared" ref="O19:O57" si="3">N19/L19*100</f>
        <v>0.35047052486839253</v>
      </c>
      <c r="P19" s="21" t="str">
        <f t="shared" ref="P19:P57" si="4">IF(O19&lt;33,"ОДНОРОДНЫЕ","НЕОДНОРОДНЫЕ")</f>
        <v>ОДНОРОДНЫЕ</v>
      </c>
      <c r="Q19" s="19">
        <f t="shared" ref="Q19:Q57" si="5">D19*L19</f>
        <v>55112.666666666664</v>
      </c>
    </row>
    <row r="20" spans="1:17" s="18" customFormat="1" x14ac:dyDescent="0.25">
      <c r="A20" s="39">
        <v>2</v>
      </c>
      <c r="B20" s="22" t="s">
        <v>37</v>
      </c>
      <c r="C20" s="21" t="s">
        <v>32</v>
      </c>
      <c r="D20" s="21">
        <v>20</v>
      </c>
      <c r="E20" s="17">
        <v>44.88</v>
      </c>
      <c r="F20" s="41">
        <v>44.7</v>
      </c>
      <c r="G20" s="17">
        <v>46.63</v>
      </c>
      <c r="H20" s="20"/>
      <c r="I20" s="20"/>
      <c r="J20" s="20"/>
      <c r="K20" s="20"/>
      <c r="L20" s="19">
        <f t="shared" si="0"/>
        <v>45.403333333333336</v>
      </c>
      <c r="M20" s="21">
        <f t="shared" si="1"/>
        <v>3</v>
      </c>
      <c r="N20" s="21">
        <f t="shared" si="2"/>
        <v>1.0661300733650341</v>
      </c>
      <c r="O20" s="21">
        <f t="shared" si="3"/>
        <v>2.3481317231444843</v>
      </c>
      <c r="P20" s="21" t="str">
        <f t="shared" si="4"/>
        <v>ОДНОРОДНЫЕ</v>
      </c>
      <c r="Q20" s="19">
        <f t="shared" si="5"/>
        <v>908.06666666666672</v>
      </c>
    </row>
    <row r="21" spans="1:17" s="18" customFormat="1" ht="30" x14ac:dyDescent="0.25">
      <c r="A21" s="39">
        <v>3</v>
      </c>
      <c r="B21" s="22" t="s">
        <v>38</v>
      </c>
      <c r="C21" s="21" t="s">
        <v>32</v>
      </c>
      <c r="D21" s="21">
        <v>120</v>
      </c>
      <c r="E21" s="17">
        <v>1677.27</v>
      </c>
      <c r="F21" s="41">
        <v>1670.59</v>
      </c>
      <c r="G21" s="17">
        <v>1682.3</v>
      </c>
      <c r="H21" s="20"/>
      <c r="I21" s="20"/>
      <c r="J21" s="20"/>
      <c r="K21" s="20"/>
      <c r="L21" s="19">
        <f t="shared" si="0"/>
        <v>1676.72</v>
      </c>
      <c r="M21" s="21">
        <f t="shared" si="1"/>
        <v>3</v>
      </c>
      <c r="N21" s="21">
        <f t="shared" si="2"/>
        <v>5.8743425164013239</v>
      </c>
      <c r="O21" s="21">
        <f t="shared" si="3"/>
        <v>0.35034725633387354</v>
      </c>
      <c r="P21" s="21" t="str">
        <f t="shared" si="4"/>
        <v>ОДНОРОДНЫЕ</v>
      </c>
      <c r="Q21" s="19">
        <f t="shared" si="5"/>
        <v>201206.39999999999</v>
      </c>
    </row>
    <row r="22" spans="1:17" s="18" customFormat="1" x14ac:dyDescent="0.25">
      <c r="A22" s="39">
        <v>4</v>
      </c>
      <c r="B22" s="22" t="s">
        <v>39</v>
      </c>
      <c r="C22" s="21" t="s">
        <v>32</v>
      </c>
      <c r="D22" s="21">
        <v>100</v>
      </c>
      <c r="E22" s="17">
        <v>80.319999999999993</v>
      </c>
      <c r="F22" s="41">
        <v>80</v>
      </c>
      <c r="G22" s="17">
        <v>80.56</v>
      </c>
      <c r="H22" s="20"/>
      <c r="I22" s="20"/>
      <c r="J22" s="20"/>
      <c r="K22" s="20"/>
      <c r="L22" s="19">
        <f t="shared" si="0"/>
        <v>80.293333333333337</v>
      </c>
      <c r="M22" s="21">
        <f t="shared" si="1"/>
        <v>3</v>
      </c>
      <c r="N22" s="21">
        <f t="shared" si="2"/>
        <v>0.2809507667427405</v>
      </c>
      <c r="O22" s="21">
        <f t="shared" si="3"/>
        <v>0.3499054716988631</v>
      </c>
      <c r="P22" s="21" t="str">
        <f t="shared" si="4"/>
        <v>ОДНОРОДНЫЕ</v>
      </c>
      <c r="Q22" s="19">
        <f t="shared" si="5"/>
        <v>8029.3333333333339</v>
      </c>
    </row>
    <row r="23" spans="1:17" s="18" customFormat="1" x14ac:dyDescent="0.25">
      <c r="A23" s="39">
        <v>5</v>
      </c>
      <c r="B23" s="22" t="s">
        <v>40</v>
      </c>
      <c r="C23" s="21" t="s">
        <v>32</v>
      </c>
      <c r="D23" s="21">
        <v>100</v>
      </c>
      <c r="E23" s="17">
        <v>467.45</v>
      </c>
      <c r="F23" s="42">
        <v>465.59</v>
      </c>
      <c r="G23" s="17">
        <v>468.85</v>
      </c>
      <c r="H23" s="20"/>
      <c r="I23" s="20"/>
      <c r="J23" s="20"/>
      <c r="K23" s="20"/>
      <c r="L23" s="19">
        <f t="shared" si="0"/>
        <v>467.29666666666662</v>
      </c>
      <c r="M23" s="21">
        <f t="shared" si="1"/>
        <v>3</v>
      </c>
      <c r="N23" s="21">
        <f t="shared" si="2"/>
        <v>1.6354000529941932</v>
      </c>
      <c r="O23" s="21">
        <f t="shared" si="3"/>
        <v>0.34997040844735178</v>
      </c>
      <c r="P23" s="21" t="str">
        <f t="shared" si="4"/>
        <v>ОДНОРОДНЫЕ</v>
      </c>
      <c r="Q23" s="19">
        <f t="shared" si="5"/>
        <v>46729.666666666664</v>
      </c>
    </row>
    <row r="24" spans="1:17" s="18" customFormat="1" x14ac:dyDescent="0.25">
      <c r="A24" s="39">
        <v>6</v>
      </c>
      <c r="B24" s="22" t="s">
        <v>41</v>
      </c>
      <c r="C24" s="21" t="s">
        <v>32</v>
      </c>
      <c r="D24" s="21">
        <v>100</v>
      </c>
      <c r="E24" s="17">
        <v>63.59</v>
      </c>
      <c r="F24" s="41">
        <v>63.34</v>
      </c>
      <c r="G24" s="17">
        <v>63.78</v>
      </c>
      <c r="H24" s="20"/>
      <c r="I24" s="20"/>
      <c r="J24" s="20"/>
      <c r="K24" s="20"/>
      <c r="L24" s="19">
        <f t="shared" si="0"/>
        <v>63.57</v>
      </c>
      <c r="M24" s="21">
        <f t="shared" si="1"/>
        <v>3</v>
      </c>
      <c r="N24" s="21">
        <f t="shared" si="2"/>
        <v>0.22068076490713803</v>
      </c>
      <c r="O24" s="21">
        <f t="shared" si="3"/>
        <v>0.34714608291196797</v>
      </c>
      <c r="P24" s="21" t="str">
        <f t="shared" si="4"/>
        <v>ОДНОРОДНЫЕ</v>
      </c>
      <c r="Q24" s="19">
        <f t="shared" si="5"/>
        <v>6357</v>
      </c>
    </row>
    <row r="25" spans="1:17" s="18" customFormat="1" x14ac:dyDescent="0.25">
      <c r="A25" s="39">
        <v>7</v>
      </c>
      <c r="B25" s="22" t="s">
        <v>42</v>
      </c>
      <c r="C25" s="21" t="s">
        <v>32</v>
      </c>
      <c r="D25" s="21">
        <v>3</v>
      </c>
      <c r="E25" s="17">
        <v>1450.48</v>
      </c>
      <c r="F25" s="17">
        <v>1444.7</v>
      </c>
      <c r="G25" s="17">
        <v>1454.83</v>
      </c>
      <c r="H25" s="20"/>
      <c r="I25" s="20"/>
      <c r="J25" s="20"/>
      <c r="K25" s="20"/>
      <c r="L25" s="19">
        <f t="shared" si="0"/>
        <v>1450.0033333333333</v>
      </c>
      <c r="M25" s="21">
        <f t="shared" si="1"/>
        <v>3</v>
      </c>
      <c r="N25" s="21">
        <f t="shared" si="2"/>
        <v>5.0817943025404668</v>
      </c>
      <c r="O25" s="21">
        <f t="shared" si="3"/>
        <v>0.35046776691597031</v>
      </c>
      <c r="P25" s="21" t="str">
        <f t="shared" si="4"/>
        <v>ОДНОРОДНЫЕ</v>
      </c>
      <c r="Q25" s="19">
        <f t="shared" si="5"/>
        <v>4350.01</v>
      </c>
    </row>
    <row r="26" spans="1:17" s="18" customFormat="1" x14ac:dyDescent="0.25">
      <c r="A26" s="39">
        <v>8</v>
      </c>
      <c r="B26" s="22" t="s">
        <v>43</v>
      </c>
      <c r="C26" s="21" t="s">
        <v>32</v>
      </c>
      <c r="D26" s="21">
        <v>200</v>
      </c>
      <c r="E26" s="17">
        <v>401.6</v>
      </c>
      <c r="F26" s="17">
        <v>400</v>
      </c>
      <c r="G26" s="17">
        <v>402.8</v>
      </c>
      <c r="H26" s="20"/>
      <c r="I26" s="20"/>
      <c r="J26" s="20"/>
      <c r="K26" s="20"/>
      <c r="L26" s="19">
        <f t="shared" si="0"/>
        <v>401.4666666666667</v>
      </c>
      <c r="M26" s="21">
        <f t="shared" si="1"/>
        <v>3</v>
      </c>
      <c r="N26" s="21">
        <f t="shared" si="2"/>
        <v>1.4047538337137049</v>
      </c>
      <c r="O26" s="21">
        <f t="shared" si="3"/>
        <v>0.34990547169886371</v>
      </c>
      <c r="P26" s="21" t="str">
        <f t="shared" si="4"/>
        <v>ОДНОРОДНЫЕ</v>
      </c>
      <c r="Q26" s="19">
        <f t="shared" si="5"/>
        <v>80293.333333333343</v>
      </c>
    </row>
    <row r="27" spans="1:17" s="18" customFormat="1" x14ac:dyDescent="0.25">
      <c r="A27" s="39">
        <v>9</v>
      </c>
      <c r="B27" s="22" t="s">
        <v>44</v>
      </c>
      <c r="C27" s="21" t="s">
        <v>32</v>
      </c>
      <c r="D27" s="21">
        <v>110</v>
      </c>
      <c r="E27" s="17">
        <v>52.21</v>
      </c>
      <c r="F27" s="43">
        <v>52</v>
      </c>
      <c r="G27" s="41">
        <v>52.37</v>
      </c>
      <c r="H27" s="20"/>
      <c r="I27" s="20"/>
      <c r="J27" s="20"/>
      <c r="K27" s="20"/>
      <c r="L27" s="19">
        <f t="shared" si="0"/>
        <v>52.193333333333335</v>
      </c>
      <c r="M27" s="21">
        <f t="shared" si="1"/>
        <v>3</v>
      </c>
      <c r="N27" s="21">
        <f t="shared" si="2"/>
        <v>0.18556220879622257</v>
      </c>
      <c r="O27" s="21">
        <f t="shared" si="3"/>
        <v>0.35552856456039572</v>
      </c>
      <c r="P27" s="21" t="str">
        <f t="shared" si="4"/>
        <v>ОДНОРОДНЫЕ</v>
      </c>
      <c r="Q27" s="19">
        <f t="shared" si="5"/>
        <v>5741.2666666666664</v>
      </c>
    </row>
    <row r="28" spans="1:17" s="18" customFormat="1" x14ac:dyDescent="0.25">
      <c r="A28" s="39">
        <v>10</v>
      </c>
      <c r="B28" s="22" t="s">
        <v>44</v>
      </c>
      <c r="C28" s="21" t="s">
        <v>32</v>
      </c>
      <c r="D28" s="21">
        <v>130</v>
      </c>
      <c r="E28" s="17">
        <v>104.43</v>
      </c>
      <c r="F28" s="41">
        <v>104.01</v>
      </c>
      <c r="G28" s="17">
        <v>104.74</v>
      </c>
      <c r="H28" s="20"/>
      <c r="I28" s="20"/>
      <c r="J28" s="20"/>
      <c r="K28" s="20"/>
      <c r="L28" s="19">
        <f t="shared" si="0"/>
        <v>104.39333333333333</v>
      </c>
      <c r="M28" s="21">
        <f t="shared" si="1"/>
        <v>3</v>
      </c>
      <c r="N28" s="21">
        <f t="shared" si="2"/>
        <v>0.36637867477970093</v>
      </c>
      <c r="O28" s="21">
        <f t="shared" si="3"/>
        <v>0.35095983917846058</v>
      </c>
      <c r="P28" s="21" t="str">
        <f t="shared" si="4"/>
        <v>ОДНОРОДНЫЕ</v>
      </c>
      <c r="Q28" s="19">
        <f t="shared" si="5"/>
        <v>13571.133333333333</v>
      </c>
    </row>
    <row r="29" spans="1:17" s="18" customFormat="1" x14ac:dyDescent="0.25">
      <c r="A29" s="39">
        <v>11</v>
      </c>
      <c r="B29" s="22" t="s">
        <v>45</v>
      </c>
      <c r="C29" s="21" t="s">
        <v>32</v>
      </c>
      <c r="D29" s="21">
        <v>600</v>
      </c>
      <c r="E29" s="17">
        <v>99.71</v>
      </c>
      <c r="F29" s="43">
        <v>99.31</v>
      </c>
      <c r="G29" s="41">
        <v>100.01</v>
      </c>
      <c r="H29" s="20"/>
      <c r="I29" s="20"/>
      <c r="J29" s="20"/>
      <c r="K29" s="20"/>
      <c r="L29" s="19">
        <f t="shared" si="0"/>
        <v>99.676666666666662</v>
      </c>
      <c r="M29" s="21">
        <f t="shared" si="1"/>
        <v>3</v>
      </c>
      <c r="N29" s="21">
        <f t="shared" si="2"/>
        <v>0.35118845842842555</v>
      </c>
      <c r="O29" s="21">
        <f t="shared" si="3"/>
        <v>0.35232765116719955</v>
      </c>
      <c r="P29" s="21" t="str">
        <f t="shared" si="4"/>
        <v>ОДНОРОДНЫЕ</v>
      </c>
      <c r="Q29" s="19">
        <f t="shared" si="5"/>
        <v>59806</v>
      </c>
    </row>
    <row r="30" spans="1:17" s="18" customFormat="1" x14ac:dyDescent="0.25">
      <c r="A30" s="39">
        <v>12</v>
      </c>
      <c r="B30" s="22" t="s">
        <v>45</v>
      </c>
      <c r="C30" s="21" t="s">
        <v>32</v>
      </c>
      <c r="D30" s="21">
        <v>10</v>
      </c>
      <c r="E30" s="17">
        <v>94.32</v>
      </c>
      <c r="F30" s="41">
        <v>93.94</v>
      </c>
      <c r="G30" s="17">
        <v>95</v>
      </c>
      <c r="H30" s="20"/>
      <c r="I30" s="20"/>
      <c r="J30" s="20"/>
      <c r="K30" s="20"/>
      <c r="L30" s="19">
        <f t="shared" si="0"/>
        <v>94.42</v>
      </c>
      <c r="M30" s="21">
        <f t="shared" si="1"/>
        <v>3</v>
      </c>
      <c r="N30" s="21">
        <f t="shared" si="2"/>
        <v>0.53702886328390376</v>
      </c>
      <c r="O30" s="21">
        <f t="shared" si="3"/>
        <v>0.56876600644344821</v>
      </c>
      <c r="P30" s="21" t="str">
        <f t="shared" si="4"/>
        <v>ОДНОРОДНЫЕ</v>
      </c>
      <c r="Q30" s="19">
        <f t="shared" si="5"/>
        <v>944.2</v>
      </c>
    </row>
    <row r="31" spans="1:17" s="18" customFormat="1" x14ac:dyDescent="0.25">
      <c r="A31" s="39">
        <v>13</v>
      </c>
      <c r="B31" s="22" t="s">
        <v>46</v>
      </c>
      <c r="C31" s="21" t="s">
        <v>32</v>
      </c>
      <c r="D31" s="21">
        <v>400</v>
      </c>
      <c r="E31" s="17">
        <v>114.76</v>
      </c>
      <c r="F31" s="42">
        <v>114.3</v>
      </c>
      <c r="G31" s="17">
        <v>115.1</v>
      </c>
      <c r="H31" s="20"/>
      <c r="I31" s="20"/>
      <c r="J31" s="20"/>
      <c r="K31" s="20"/>
      <c r="L31" s="19">
        <f t="shared" si="0"/>
        <v>114.71999999999998</v>
      </c>
      <c r="M31" s="21">
        <f t="shared" si="1"/>
        <v>3</v>
      </c>
      <c r="N31" s="21">
        <f t="shared" si="2"/>
        <v>0.40149719799769368</v>
      </c>
      <c r="O31" s="21">
        <f t="shared" si="3"/>
        <v>0.34998012377762705</v>
      </c>
      <c r="P31" s="21" t="str">
        <f t="shared" si="4"/>
        <v>ОДНОРОДНЫЕ</v>
      </c>
      <c r="Q31" s="19">
        <f t="shared" si="5"/>
        <v>45887.999999999993</v>
      </c>
    </row>
    <row r="32" spans="1:17" s="18" customFormat="1" ht="45" x14ac:dyDescent="0.25">
      <c r="A32" s="39">
        <v>14</v>
      </c>
      <c r="B32" s="40" t="s">
        <v>47</v>
      </c>
      <c r="C32" s="21" t="s">
        <v>32</v>
      </c>
      <c r="D32" s="21">
        <v>25</v>
      </c>
      <c r="E32" s="17">
        <v>28.11</v>
      </c>
      <c r="F32" s="17">
        <v>28</v>
      </c>
      <c r="G32" s="17">
        <v>30</v>
      </c>
      <c r="H32" s="20"/>
      <c r="I32" s="20"/>
      <c r="J32" s="20"/>
      <c r="K32" s="20"/>
      <c r="L32" s="19">
        <f t="shared" si="0"/>
        <v>28.703333333333333</v>
      </c>
      <c r="M32" s="21">
        <f t="shared" si="1"/>
        <v>3</v>
      </c>
      <c r="N32" s="21">
        <f t="shared" si="2"/>
        <v>1.1242923700414114</v>
      </c>
      <c r="O32" s="21">
        <f t="shared" si="3"/>
        <v>3.9169400884034768</v>
      </c>
      <c r="P32" s="21" t="str">
        <f t="shared" si="4"/>
        <v>ОДНОРОДНЫЕ</v>
      </c>
      <c r="Q32" s="19">
        <f t="shared" si="5"/>
        <v>717.58333333333337</v>
      </c>
    </row>
    <row r="33" spans="1:17" s="18" customFormat="1" x14ac:dyDescent="0.25">
      <c r="A33" s="39">
        <v>15</v>
      </c>
      <c r="B33" s="22" t="s">
        <v>48</v>
      </c>
      <c r="C33" s="21" t="s">
        <v>32</v>
      </c>
      <c r="D33" s="21">
        <v>5</v>
      </c>
      <c r="E33" s="17">
        <v>531.04999999999995</v>
      </c>
      <c r="F33" s="17">
        <v>528.92999999999995</v>
      </c>
      <c r="G33" s="17">
        <v>532.64</v>
      </c>
      <c r="H33" s="20"/>
      <c r="I33" s="20"/>
      <c r="J33" s="20"/>
      <c r="K33" s="20"/>
      <c r="L33" s="19">
        <f t="shared" si="0"/>
        <v>530.87333333333333</v>
      </c>
      <c r="M33" s="21">
        <f t="shared" si="1"/>
        <v>3</v>
      </c>
      <c r="N33" s="21">
        <f t="shared" si="2"/>
        <v>1.8612988296706681</v>
      </c>
      <c r="O33" s="21">
        <f t="shared" si="3"/>
        <v>0.35061072252087777</v>
      </c>
      <c r="P33" s="21" t="str">
        <f t="shared" si="4"/>
        <v>ОДНОРОДНЫЕ</v>
      </c>
      <c r="Q33" s="19">
        <f t="shared" si="5"/>
        <v>2654.3666666666668</v>
      </c>
    </row>
    <row r="34" spans="1:17" s="18" customFormat="1" x14ac:dyDescent="0.25">
      <c r="A34" s="39">
        <v>16</v>
      </c>
      <c r="B34" s="40" t="s">
        <v>49</v>
      </c>
      <c r="C34" s="21" t="s">
        <v>32</v>
      </c>
      <c r="D34" s="21">
        <v>1</v>
      </c>
      <c r="E34" s="17">
        <v>3693.92</v>
      </c>
      <c r="F34" s="17">
        <v>3679.2</v>
      </c>
      <c r="G34" s="17">
        <v>3705</v>
      </c>
      <c r="H34" s="20"/>
      <c r="I34" s="20"/>
      <c r="J34" s="20"/>
      <c r="K34" s="20"/>
      <c r="L34" s="19">
        <f t="shared" si="0"/>
        <v>3692.7066666666665</v>
      </c>
      <c r="M34" s="21">
        <f t="shared" si="1"/>
        <v>3</v>
      </c>
      <c r="N34" s="21">
        <f t="shared" si="2"/>
        <v>12.942725112329933</v>
      </c>
      <c r="O34" s="21">
        <f t="shared" si="3"/>
        <v>0.35049426560634656</v>
      </c>
      <c r="P34" s="21" t="str">
        <f t="shared" si="4"/>
        <v>ОДНОРОДНЫЕ</v>
      </c>
      <c r="Q34" s="19">
        <f t="shared" si="5"/>
        <v>3692.7066666666665</v>
      </c>
    </row>
    <row r="35" spans="1:17" s="18" customFormat="1" x14ac:dyDescent="0.25">
      <c r="A35" s="39">
        <v>17</v>
      </c>
      <c r="B35" s="40" t="s">
        <v>49</v>
      </c>
      <c r="C35" s="21" t="s">
        <v>32</v>
      </c>
      <c r="D35" s="21">
        <v>3</v>
      </c>
      <c r="E35" s="17">
        <v>1224.28</v>
      </c>
      <c r="F35" s="17">
        <v>1219.4000000000001</v>
      </c>
      <c r="G35" s="17">
        <v>1227.95</v>
      </c>
      <c r="H35" s="20"/>
      <c r="I35" s="20"/>
      <c r="J35" s="20"/>
      <c r="K35" s="20"/>
      <c r="L35" s="19">
        <f t="shared" si="0"/>
        <v>1223.8766666666668</v>
      </c>
      <c r="M35" s="21">
        <f t="shared" si="1"/>
        <v>3</v>
      </c>
      <c r="N35" s="21">
        <f t="shared" si="2"/>
        <v>4.2892462430283835</v>
      </c>
      <c r="O35" s="21">
        <f t="shared" si="3"/>
        <v>0.35046392825761719</v>
      </c>
      <c r="P35" s="21" t="str">
        <f t="shared" si="4"/>
        <v>ОДНОРОДНЫЕ</v>
      </c>
      <c r="Q35" s="19">
        <f t="shared" si="5"/>
        <v>3671.63</v>
      </c>
    </row>
    <row r="36" spans="1:17" s="18" customFormat="1" x14ac:dyDescent="0.25">
      <c r="A36" s="39">
        <v>18</v>
      </c>
      <c r="B36" s="40" t="s">
        <v>50</v>
      </c>
      <c r="C36" s="21" t="s">
        <v>32</v>
      </c>
      <c r="D36" s="21">
        <v>10</v>
      </c>
      <c r="E36" s="17">
        <v>416.74</v>
      </c>
      <c r="F36" s="41">
        <v>415.08</v>
      </c>
      <c r="G36" s="41">
        <v>417.99</v>
      </c>
      <c r="H36" s="20"/>
      <c r="I36" s="20"/>
      <c r="J36" s="20"/>
      <c r="K36" s="20"/>
      <c r="L36" s="19">
        <f t="shared" si="0"/>
        <v>416.6033333333333</v>
      </c>
      <c r="M36" s="21">
        <f t="shared" si="1"/>
        <v>3</v>
      </c>
      <c r="N36" s="21">
        <f t="shared" si="2"/>
        <v>1.459805923173821</v>
      </c>
      <c r="O36" s="21">
        <f t="shared" si="3"/>
        <v>0.35040668337759046</v>
      </c>
      <c r="P36" s="21" t="str">
        <f t="shared" si="4"/>
        <v>ОДНОРОДНЫЕ</v>
      </c>
      <c r="Q36" s="19">
        <f t="shared" si="5"/>
        <v>4166.0333333333328</v>
      </c>
    </row>
    <row r="37" spans="1:17" s="18" customFormat="1" x14ac:dyDescent="0.25">
      <c r="A37" s="39">
        <v>19</v>
      </c>
      <c r="B37" s="40" t="s">
        <v>50</v>
      </c>
      <c r="C37" s="21" t="s">
        <v>32</v>
      </c>
      <c r="D37" s="21">
        <v>35</v>
      </c>
      <c r="E37" s="17">
        <v>199.27</v>
      </c>
      <c r="F37" s="17">
        <v>198.48</v>
      </c>
      <c r="G37" s="17">
        <v>199.87</v>
      </c>
      <c r="H37" s="20"/>
      <c r="I37" s="20"/>
      <c r="J37" s="20"/>
      <c r="K37" s="20"/>
      <c r="L37" s="19">
        <f t="shared" si="0"/>
        <v>199.20666666666668</v>
      </c>
      <c r="M37" s="21">
        <f t="shared" si="1"/>
        <v>3</v>
      </c>
      <c r="N37" s="21">
        <f t="shared" si="2"/>
        <v>0.69716090921203011</v>
      </c>
      <c r="O37" s="21">
        <f t="shared" si="3"/>
        <v>0.34996866363844759</v>
      </c>
      <c r="P37" s="21" t="str">
        <f t="shared" si="4"/>
        <v>ОДНОРОДНЫЕ</v>
      </c>
      <c r="Q37" s="19">
        <f t="shared" si="5"/>
        <v>6972.2333333333336</v>
      </c>
    </row>
    <row r="38" spans="1:17" s="18" customFormat="1" x14ac:dyDescent="0.25">
      <c r="A38" s="39">
        <v>20</v>
      </c>
      <c r="B38" s="22" t="s">
        <v>51</v>
      </c>
      <c r="C38" s="21" t="s">
        <v>32</v>
      </c>
      <c r="D38" s="21">
        <v>3</v>
      </c>
      <c r="E38" s="17">
        <v>627.70000000000005</v>
      </c>
      <c r="F38" s="41">
        <v>625.20000000000005</v>
      </c>
      <c r="G38" s="17">
        <v>629.58000000000004</v>
      </c>
      <c r="H38" s="20"/>
      <c r="I38" s="20"/>
      <c r="J38" s="20"/>
      <c r="K38" s="20"/>
      <c r="L38" s="19">
        <f t="shared" si="0"/>
        <v>627.49333333333334</v>
      </c>
      <c r="M38" s="21">
        <f t="shared" si="1"/>
        <v>3</v>
      </c>
      <c r="N38" s="21">
        <f t="shared" si="2"/>
        <v>2.1973013751721275</v>
      </c>
      <c r="O38" s="21">
        <f t="shared" si="3"/>
        <v>0.35017127010732557</v>
      </c>
      <c r="P38" s="21" t="str">
        <f t="shared" si="4"/>
        <v>ОДНОРОДНЫЕ</v>
      </c>
      <c r="Q38" s="19">
        <f t="shared" si="5"/>
        <v>1882.48</v>
      </c>
    </row>
    <row r="39" spans="1:17" s="18" customFormat="1" x14ac:dyDescent="0.25">
      <c r="A39" s="39">
        <v>21</v>
      </c>
      <c r="B39" s="40" t="s">
        <v>52</v>
      </c>
      <c r="C39" s="21" t="s">
        <v>32</v>
      </c>
      <c r="D39" s="21">
        <v>1</v>
      </c>
      <c r="E39" s="17">
        <v>1021.91</v>
      </c>
      <c r="F39" s="41">
        <v>1017.84</v>
      </c>
      <c r="G39" s="17">
        <v>1024.98</v>
      </c>
      <c r="H39" s="20"/>
      <c r="I39" s="20"/>
      <c r="J39" s="20"/>
      <c r="K39" s="20"/>
      <c r="L39" s="19">
        <f t="shared" si="0"/>
        <v>1021.5766666666667</v>
      </c>
      <c r="M39" s="21">
        <f t="shared" si="1"/>
        <v>3</v>
      </c>
      <c r="N39" s="21">
        <f t="shared" si="2"/>
        <v>3.5816523188792719</v>
      </c>
      <c r="O39" s="21">
        <f t="shared" si="3"/>
        <v>0.35060044299621224</v>
      </c>
      <c r="P39" s="21" t="str">
        <f t="shared" si="4"/>
        <v>ОДНОРОДНЫЕ</v>
      </c>
      <c r="Q39" s="19">
        <f t="shared" si="5"/>
        <v>1021.5766666666667</v>
      </c>
    </row>
    <row r="40" spans="1:17" s="18" customFormat="1" x14ac:dyDescent="0.25">
      <c r="A40" s="39">
        <v>22</v>
      </c>
      <c r="B40" s="22" t="s">
        <v>53</v>
      </c>
      <c r="C40" s="21" t="s">
        <v>32</v>
      </c>
      <c r="D40" s="21">
        <v>8</v>
      </c>
      <c r="E40" s="17">
        <v>78.91</v>
      </c>
      <c r="F40" s="17">
        <v>78.599999999999994</v>
      </c>
      <c r="G40" s="17">
        <v>80.8</v>
      </c>
      <c r="H40" s="20"/>
      <c r="I40" s="20"/>
      <c r="J40" s="20"/>
      <c r="K40" s="20"/>
      <c r="L40" s="19">
        <f t="shared" si="0"/>
        <v>79.436666666666667</v>
      </c>
      <c r="M40" s="21">
        <f t="shared" si="1"/>
        <v>3</v>
      </c>
      <c r="N40" s="21">
        <f t="shared" si="2"/>
        <v>1.1908120478620192</v>
      </c>
      <c r="O40" s="21">
        <f t="shared" si="3"/>
        <v>1.499071018247685</v>
      </c>
      <c r="P40" s="21" t="str">
        <f t="shared" si="4"/>
        <v>ОДНОРОДНЫЕ</v>
      </c>
      <c r="Q40" s="19">
        <f t="shared" si="5"/>
        <v>635.49333333333334</v>
      </c>
    </row>
    <row r="41" spans="1:17" s="18" customFormat="1" x14ac:dyDescent="0.25">
      <c r="A41" s="39">
        <v>23</v>
      </c>
      <c r="B41" s="22" t="s">
        <v>54</v>
      </c>
      <c r="C41" s="21" t="s">
        <v>32</v>
      </c>
      <c r="D41" s="21">
        <v>10</v>
      </c>
      <c r="E41" s="17">
        <v>502</v>
      </c>
      <c r="F41" s="17">
        <v>500</v>
      </c>
      <c r="G41" s="17">
        <v>503.51</v>
      </c>
      <c r="H41" s="20"/>
      <c r="I41" s="20"/>
      <c r="J41" s="20"/>
      <c r="K41" s="20"/>
      <c r="L41" s="19">
        <f t="shared" si="0"/>
        <v>501.83666666666664</v>
      </c>
      <c r="M41" s="21">
        <f t="shared" si="1"/>
        <v>3</v>
      </c>
      <c r="N41" s="21">
        <f t="shared" si="2"/>
        <v>1.7606911521710211</v>
      </c>
      <c r="O41" s="21">
        <f t="shared" si="3"/>
        <v>0.35084944347849323</v>
      </c>
      <c r="P41" s="21" t="str">
        <f t="shared" si="4"/>
        <v>ОДНОРОДНЫЕ</v>
      </c>
      <c r="Q41" s="19">
        <f t="shared" si="5"/>
        <v>5018.3666666666668</v>
      </c>
    </row>
    <row r="42" spans="1:17" s="18" customFormat="1" x14ac:dyDescent="0.25">
      <c r="A42" s="39">
        <v>24</v>
      </c>
      <c r="B42" s="22" t="s">
        <v>55</v>
      </c>
      <c r="C42" s="21" t="s">
        <v>32</v>
      </c>
      <c r="D42" s="21">
        <v>2</v>
      </c>
      <c r="E42" s="17">
        <v>786.69</v>
      </c>
      <c r="F42" s="17">
        <v>783.56</v>
      </c>
      <c r="G42" s="17">
        <v>789.05</v>
      </c>
      <c r="H42" s="20"/>
      <c r="I42" s="20"/>
      <c r="J42" s="20"/>
      <c r="K42" s="20"/>
      <c r="L42" s="19">
        <f t="shared" si="0"/>
        <v>786.43333333333339</v>
      </c>
      <c r="M42" s="21">
        <f t="shared" si="1"/>
        <v>3</v>
      </c>
      <c r="N42" s="21">
        <f t="shared" si="2"/>
        <v>2.7539849914865884</v>
      </c>
      <c r="O42" s="21">
        <f t="shared" si="3"/>
        <v>0.35018670683930675</v>
      </c>
      <c r="P42" s="21" t="str">
        <f t="shared" si="4"/>
        <v>ОДНОРОДНЫЕ</v>
      </c>
      <c r="Q42" s="19">
        <f t="shared" si="5"/>
        <v>1572.8666666666668</v>
      </c>
    </row>
    <row r="43" spans="1:17" s="18" customFormat="1" x14ac:dyDescent="0.25">
      <c r="A43" s="39">
        <v>25</v>
      </c>
      <c r="B43" s="22" t="s">
        <v>56</v>
      </c>
      <c r="C43" s="21" t="s">
        <v>32</v>
      </c>
      <c r="D43" s="21">
        <v>3</v>
      </c>
      <c r="E43" s="17">
        <v>242.33</v>
      </c>
      <c r="F43" s="42">
        <v>241.36</v>
      </c>
      <c r="G43" s="17">
        <v>243.06</v>
      </c>
      <c r="H43" s="17"/>
      <c r="I43" s="17"/>
      <c r="J43" s="19"/>
      <c r="K43" s="19"/>
      <c r="L43" s="19">
        <f t="shared" si="0"/>
        <v>242.25</v>
      </c>
      <c r="M43" s="21">
        <f t="shared" si="1"/>
        <v>3</v>
      </c>
      <c r="N43" s="21">
        <f t="shared" si="2"/>
        <v>0.85281885532625901</v>
      </c>
      <c r="O43" s="21">
        <f t="shared" si="3"/>
        <v>0.35204080715222247</v>
      </c>
      <c r="P43" s="21" t="str">
        <f t="shared" si="4"/>
        <v>ОДНОРОДНЫЕ</v>
      </c>
      <c r="Q43" s="19">
        <f t="shared" si="5"/>
        <v>726.75</v>
      </c>
    </row>
    <row r="44" spans="1:17" s="18" customFormat="1" x14ac:dyDescent="0.25">
      <c r="A44" s="39">
        <v>26</v>
      </c>
      <c r="B44" s="22" t="s">
        <v>57</v>
      </c>
      <c r="C44" s="21" t="s">
        <v>32</v>
      </c>
      <c r="D44" s="21">
        <v>10</v>
      </c>
      <c r="E44" s="17">
        <v>273.48</v>
      </c>
      <c r="F44" s="41">
        <v>272.39</v>
      </c>
      <c r="G44" s="17">
        <v>274.3</v>
      </c>
      <c r="H44" s="17"/>
      <c r="I44" s="17"/>
      <c r="J44" s="19"/>
      <c r="K44" s="19"/>
      <c r="L44" s="19">
        <f t="shared" si="0"/>
        <v>273.39000000000004</v>
      </c>
      <c r="M44" s="21">
        <f t="shared" si="1"/>
        <v>3</v>
      </c>
      <c r="N44" s="21">
        <f t="shared" si="2"/>
        <v>0.95817534929679005</v>
      </c>
      <c r="O44" s="21">
        <f t="shared" si="3"/>
        <v>0.35047929671779871</v>
      </c>
      <c r="P44" s="21" t="str">
        <f t="shared" si="4"/>
        <v>ОДНОРОДНЫЕ</v>
      </c>
      <c r="Q44" s="19">
        <f t="shared" si="5"/>
        <v>2733.9000000000005</v>
      </c>
    </row>
    <row r="45" spans="1:17" s="18" customFormat="1" x14ac:dyDescent="0.25">
      <c r="A45" s="39">
        <v>27</v>
      </c>
      <c r="B45" s="22" t="s">
        <v>57</v>
      </c>
      <c r="C45" s="21" t="s">
        <v>32</v>
      </c>
      <c r="D45" s="21">
        <v>10</v>
      </c>
      <c r="E45" s="17">
        <v>1050.3499999999999</v>
      </c>
      <c r="F45" s="41">
        <v>1046.17</v>
      </c>
      <c r="G45" s="17">
        <v>1053.5</v>
      </c>
      <c r="H45" s="17"/>
      <c r="I45" s="17"/>
      <c r="J45" s="19"/>
      <c r="K45" s="19"/>
      <c r="L45" s="19">
        <f t="shared" si="0"/>
        <v>1050.0066666666667</v>
      </c>
      <c r="M45" s="21">
        <f t="shared" si="1"/>
        <v>3</v>
      </c>
      <c r="N45" s="21">
        <f t="shared" si="2"/>
        <v>3.6770413831412103</v>
      </c>
      <c r="O45" s="21">
        <f t="shared" si="3"/>
        <v>0.35019219399951845</v>
      </c>
      <c r="P45" s="21" t="str">
        <f t="shared" si="4"/>
        <v>ОДНОРОДНЫЕ</v>
      </c>
      <c r="Q45" s="19">
        <f t="shared" si="5"/>
        <v>10500.066666666666</v>
      </c>
    </row>
    <row r="46" spans="1:17" s="18" customFormat="1" x14ac:dyDescent="0.25">
      <c r="A46" s="39">
        <v>28</v>
      </c>
      <c r="B46" s="22" t="s">
        <v>58</v>
      </c>
      <c r="C46" s="21" t="s">
        <v>32</v>
      </c>
      <c r="D46" s="21">
        <v>2</v>
      </c>
      <c r="E46" s="17">
        <v>659.23</v>
      </c>
      <c r="F46" s="41">
        <v>656.6</v>
      </c>
      <c r="G46" s="17">
        <v>661.21</v>
      </c>
      <c r="H46" s="17"/>
      <c r="I46" s="17"/>
      <c r="J46" s="19"/>
      <c r="K46" s="19"/>
      <c r="L46" s="19">
        <f t="shared" si="0"/>
        <v>659.01333333333332</v>
      </c>
      <c r="M46" s="21">
        <f t="shared" si="1"/>
        <v>3</v>
      </c>
      <c r="N46" s="21">
        <f t="shared" si="2"/>
        <v>2.3126247714087476</v>
      </c>
      <c r="O46" s="21">
        <f t="shared" si="3"/>
        <v>0.35092230375845929</v>
      </c>
      <c r="P46" s="21" t="str">
        <f t="shared" si="4"/>
        <v>ОДНОРОДНЫЕ</v>
      </c>
      <c r="Q46" s="19">
        <f t="shared" si="5"/>
        <v>1318.0266666666666</v>
      </c>
    </row>
    <row r="47" spans="1:17" s="18" customFormat="1" x14ac:dyDescent="0.25">
      <c r="A47" s="39">
        <v>29</v>
      </c>
      <c r="B47" s="22" t="s">
        <v>58</v>
      </c>
      <c r="C47" s="21" t="s">
        <v>32</v>
      </c>
      <c r="D47" s="21">
        <v>3</v>
      </c>
      <c r="E47" s="17">
        <v>1121.67</v>
      </c>
      <c r="F47" s="17">
        <v>1117.2</v>
      </c>
      <c r="G47" s="17">
        <v>1125.04</v>
      </c>
      <c r="H47" s="17"/>
      <c r="I47" s="17"/>
      <c r="J47" s="19"/>
      <c r="K47" s="19"/>
      <c r="L47" s="19">
        <f t="shared" si="0"/>
        <v>1121.3033333333333</v>
      </c>
      <c r="M47" s="21">
        <f t="shared" si="1"/>
        <v>3</v>
      </c>
      <c r="N47" s="21">
        <f t="shared" si="2"/>
        <v>3.9328403645880465</v>
      </c>
      <c r="O47" s="21">
        <f t="shared" si="3"/>
        <v>0.3507383102926101</v>
      </c>
      <c r="P47" s="21" t="str">
        <f t="shared" si="4"/>
        <v>ОДНОРОДНЫЕ</v>
      </c>
      <c r="Q47" s="19">
        <f t="shared" si="5"/>
        <v>3363.91</v>
      </c>
    </row>
    <row r="48" spans="1:17" s="18" customFormat="1" x14ac:dyDescent="0.25">
      <c r="A48" s="39">
        <v>30</v>
      </c>
      <c r="B48" s="22" t="s">
        <v>59</v>
      </c>
      <c r="C48" s="21" t="s">
        <v>32</v>
      </c>
      <c r="D48" s="21">
        <v>40</v>
      </c>
      <c r="E48" s="17">
        <v>63.59</v>
      </c>
      <c r="F48" s="17">
        <v>63.34</v>
      </c>
      <c r="G48" s="17">
        <v>64</v>
      </c>
      <c r="H48" s="17"/>
      <c r="I48" s="17"/>
      <c r="J48" s="19"/>
      <c r="K48" s="19"/>
      <c r="L48" s="19">
        <f t="shared" si="0"/>
        <v>63.643333333333338</v>
      </c>
      <c r="M48" s="21">
        <f t="shared" si="1"/>
        <v>3</v>
      </c>
      <c r="N48" s="21">
        <f t="shared" si="2"/>
        <v>0.33321664624284925</v>
      </c>
      <c r="O48" s="21">
        <f t="shared" si="3"/>
        <v>0.52356881513043918</v>
      </c>
      <c r="P48" s="21" t="str">
        <f t="shared" si="4"/>
        <v>ОДНОРОДНЫЕ</v>
      </c>
      <c r="Q48" s="19">
        <f t="shared" si="5"/>
        <v>2545.7333333333336</v>
      </c>
    </row>
    <row r="49" spans="1:19" s="18" customFormat="1" x14ac:dyDescent="0.25">
      <c r="A49" s="39">
        <v>31</v>
      </c>
      <c r="B49" s="40" t="s">
        <v>60</v>
      </c>
      <c r="C49" s="21" t="s">
        <v>32</v>
      </c>
      <c r="D49" s="21">
        <v>5</v>
      </c>
      <c r="E49" s="17">
        <v>8185.38</v>
      </c>
      <c r="F49" s="17">
        <v>8152.77</v>
      </c>
      <c r="G49" s="17">
        <v>8209.94</v>
      </c>
      <c r="H49" s="17"/>
      <c r="I49" s="17"/>
      <c r="J49" s="19"/>
      <c r="K49" s="19"/>
      <c r="L49" s="19">
        <f t="shared" si="0"/>
        <v>8182.6966666666676</v>
      </c>
      <c r="M49" s="21">
        <f t="shared" si="1"/>
        <v>3</v>
      </c>
      <c r="N49" s="21">
        <f t="shared" si="2"/>
        <v>28.67930322259128</v>
      </c>
      <c r="O49" s="21">
        <f t="shared" si="3"/>
        <v>0.35048718522611666</v>
      </c>
      <c r="P49" s="21" t="str">
        <f t="shared" si="4"/>
        <v>ОДНОРОДНЫЕ</v>
      </c>
      <c r="Q49" s="19">
        <f t="shared" si="5"/>
        <v>40913.483333333337</v>
      </c>
    </row>
    <row r="50" spans="1:19" s="18" customFormat="1" x14ac:dyDescent="0.25">
      <c r="A50" s="39">
        <v>32</v>
      </c>
      <c r="B50" s="22" t="s">
        <v>61</v>
      </c>
      <c r="C50" s="21" t="s">
        <v>32</v>
      </c>
      <c r="D50" s="21">
        <v>12</v>
      </c>
      <c r="E50" s="17">
        <v>212.21</v>
      </c>
      <c r="F50" s="17">
        <v>211.36</v>
      </c>
      <c r="G50" s="17">
        <v>212.85</v>
      </c>
      <c r="H50" s="17"/>
      <c r="I50" s="17"/>
      <c r="J50" s="19"/>
      <c r="K50" s="19"/>
      <c r="L50" s="19">
        <f t="shared" si="0"/>
        <v>212.14000000000001</v>
      </c>
      <c r="M50" s="21">
        <f t="shared" si="1"/>
        <v>3</v>
      </c>
      <c r="N50" s="21">
        <f t="shared" si="2"/>
        <v>0.74746237363494483</v>
      </c>
      <c r="O50" s="21">
        <f t="shared" si="3"/>
        <v>0.35234391139575033</v>
      </c>
      <c r="P50" s="21" t="str">
        <f t="shared" si="4"/>
        <v>ОДНОРОДНЫЕ</v>
      </c>
      <c r="Q50" s="19">
        <f t="shared" si="5"/>
        <v>2545.6800000000003</v>
      </c>
    </row>
    <row r="51" spans="1:19" s="18" customFormat="1" x14ac:dyDescent="0.25">
      <c r="A51" s="39">
        <v>33</v>
      </c>
      <c r="B51" s="22" t="s">
        <v>56</v>
      </c>
      <c r="C51" s="21" t="s">
        <v>32</v>
      </c>
      <c r="D51" s="21">
        <v>6</v>
      </c>
      <c r="E51" s="17">
        <v>1433.25</v>
      </c>
      <c r="F51" s="17">
        <v>1427.54</v>
      </c>
      <c r="G51" s="17">
        <v>1437.55</v>
      </c>
      <c r="H51" s="17"/>
      <c r="I51" s="17"/>
      <c r="J51" s="19"/>
      <c r="K51" s="19"/>
      <c r="L51" s="19">
        <f t="shared" si="0"/>
        <v>1432.78</v>
      </c>
      <c r="M51" s="21">
        <f t="shared" si="1"/>
        <v>3</v>
      </c>
      <c r="N51" s="21">
        <f t="shared" si="2"/>
        <v>5.0215236731494128</v>
      </c>
      <c r="O51" s="21">
        <f t="shared" si="3"/>
        <v>0.350474160244379</v>
      </c>
      <c r="P51" s="21" t="str">
        <f t="shared" si="4"/>
        <v>ОДНОРОДНЫЕ</v>
      </c>
      <c r="Q51" s="19">
        <f t="shared" si="5"/>
        <v>8596.68</v>
      </c>
    </row>
    <row r="52" spans="1:19" s="18" customFormat="1" x14ac:dyDescent="0.25">
      <c r="A52" s="39">
        <v>34</v>
      </c>
      <c r="B52" s="22" t="s">
        <v>62</v>
      </c>
      <c r="C52" s="21" t="s">
        <v>32</v>
      </c>
      <c r="D52" s="21">
        <v>4</v>
      </c>
      <c r="E52" s="17">
        <v>391.29</v>
      </c>
      <c r="F52" s="17">
        <v>389.73</v>
      </c>
      <c r="G52" s="17">
        <v>392.46</v>
      </c>
      <c r="H52" s="17"/>
      <c r="I52" s="17"/>
      <c r="J52" s="19"/>
      <c r="K52" s="19"/>
      <c r="L52" s="19">
        <f t="shared" si="0"/>
        <v>391.16</v>
      </c>
      <c r="M52" s="21">
        <f t="shared" si="1"/>
        <v>3</v>
      </c>
      <c r="N52" s="21">
        <f t="shared" si="2"/>
        <v>1.3696349878708378</v>
      </c>
      <c r="O52" s="21">
        <f t="shared" si="3"/>
        <v>0.35014699556980206</v>
      </c>
      <c r="P52" s="21" t="str">
        <f t="shared" si="4"/>
        <v>ОДНОРОДНЫЕ</v>
      </c>
      <c r="Q52" s="19">
        <f t="shared" si="5"/>
        <v>1564.64</v>
      </c>
    </row>
    <row r="53" spans="1:19" s="18" customFormat="1" x14ac:dyDescent="0.25">
      <c r="A53" s="39">
        <v>35</v>
      </c>
      <c r="B53" s="40" t="s">
        <v>50</v>
      </c>
      <c r="C53" s="21" t="s">
        <v>32</v>
      </c>
      <c r="D53" s="21">
        <v>10</v>
      </c>
      <c r="E53" s="17">
        <v>1122.57</v>
      </c>
      <c r="F53" s="17">
        <v>1118.0999999999999</v>
      </c>
      <c r="G53" s="17">
        <v>1125.94</v>
      </c>
      <c r="H53" s="17"/>
      <c r="I53" s="17"/>
      <c r="J53" s="19"/>
      <c r="K53" s="19"/>
      <c r="L53" s="19">
        <f t="shared" si="0"/>
        <v>1122.2033333333334</v>
      </c>
      <c r="M53" s="21">
        <f t="shared" si="1"/>
        <v>3</v>
      </c>
      <c r="N53" s="21">
        <f t="shared" si="2"/>
        <v>3.9328403645881544</v>
      </c>
      <c r="O53" s="21">
        <f t="shared" si="3"/>
        <v>0.35045702037849535</v>
      </c>
      <c r="P53" s="21" t="str">
        <f t="shared" si="4"/>
        <v>ОДНОРОДНЫЕ</v>
      </c>
      <c r="Q53" s="19">
        <f t="shared" si="5"/>
        <v>11222.033333333333</v>
      </c>
    </row>
    <row r="54" spans="1:19" s="18" customFormat="1" x14ac:dyDescent="0.25">
      <c r="A54" s="39">
        <v>36</v>
      </c>
      <c r="B54" s="40" t="s">
        <v>63</v>
      </c>
      <c r="C54" s="21" t="s">
        <v>32</v>
      </c>
      <c r="D54" s="21">
        <v>1</v>
      </c>
      <c r="E54" s="17">
        <v>292.45999999999998</v>
      </c>
      <c r="F54" s="17">
        <v>291.29000000000002</v>
      </c>
      <c r="G54" s="17">
        <v>293.33999999999997</v>
      </c>
      <c r="H54" s="17"/>
      <c r="I54" s="17"/>
      <c r="J54" s="19"/>
      <c r="K54" s="19"/>
      <c r="L54" s="19">
        <f t="shared" si="0"/>
        <v>292.36333333333329</v>
      </c>
      <c r="M54" s="21">
        <f t="shared" si="1"/>
        <v>3</v>
      </c>
      <c r="N54" s="21">
        <f t="shared" si="2"/>
        <v>1.0284130169019083</v>
      </c>
      <c r="O54" s="21">
        <f t="shared" si="3"/>
        <v>0.35175854823401537</v>
      </c>
      <c r="P54" s="21" t="str">
        <f t="shared" si="4"/>
        <v>ОДНОРОДНЫЕ</v>
      </c>
      <c r="Q54" s="19">
        <f t="shared" si="5"/>
        <v>292.36333333333329</v>
      </c>
    </row>
    <row r="55" spans="1:19" s="18" customFormat="1" x14ac:dyDescent="0.25">
      <c r="A55" s="39">
        <v>37</v>
      </c>
      <c r="B55" s="40" t="s">
        <v>64</v>
      </c>
      <c r="C55" s="21" t="s">
        <v>32</v>
      </c>
      <c r="D55" s="21">
        <v>2</v>
      </c>
      <c r="E55" s="17">
        <v>221.63</v>
      </c>
      <c r="F55" s="17">
        <v>220.75</v>
      </c>
      <c r="G55" s="17">
        <v>222.29</v>
      </c>
      <c r="H55" s="17"/>
      <c r="I55" s="17"/>
      <c r="J55" s="19"/>
      <c r="K55" s="19"/>
      <c r="L55" s="19">
        <f t="shared" si="0"/>
        <v>221.55666666666664</v>
      </c>
      <c r="M55" s="21">
        <f t="shared" si="1"/>
        <v>3</v>
      </c>
      <c r="N55" s="21">
        <f t="shared" si="2"/>
        <v>0.77261460854253017</v>
      </c>
      <c r="O55" s="21">
        <f t="shared" si="3"/>
        <v>0.34872099321882899</v>
      </c>
      <c r="P55" s="21" t="str">
        <f t="shared" si="4"/>
        <v>ОДНОРОДНЫЕ</v>
      </c>
      <c r="Q55" s="19">
        <f t="shared" si="5"/>
        <v>443.11333333333329</v>
      </c>
    </row>
    <row r="56" spans="1:19" s="18" customFormat="1" x14ac:dyDescent="0.25">
      <c r="A56" s="39">
        <v>38</v>
      </c>
      <c r="B56" s="40" t="s">
        <v>65</v>
      </c>
      <c r="C56" s="21" t="s">
        <v>32</v>
      </c>
      <c r="D56" s="21">
        <v>3</v>
      </c>
      <c r="E56" s="17">
        <v>511.16</v>
      </c>
      <c r="F56" s="17">
        <v>509.12</v>
      </c>
      <c r="G56" s="17">
        <v>512.69000000000005</v>
      </c>
      <c r="H56" s="17"/>
      <c r="I56" s="17"/>
      <c r="J56" s="19"/>
      <c r="K56" s="19"/>
      <c r="L56" s="19">
        <f t="shared" si="0"/>
        <v>510.99</v>
      </c>
      <c r="M56" s="21">
        <f t="shared" si="1"/>
        <v>3</v>
      </c>
      <c r="N56" s="21">
        <f t="shared" si="2"/>
        <v>1.7910611379849903</v>
      </c>
      <c r="O56" s="21">
        <f t="shared" si="3"/>
        <v>0.35050806042877358</v>
      </c>
      <c r="P56" s="21" t="str">
        <f t="shared" si="4"/>
        <v>ОДНОРОДНЫЕ</v>
      </c>
      <c r="Q56" s="19">
        <f t="shared" si="5"/>
        <v>1532.97</v>
      </c>
    </row>
    <row r="57" spans="1:19" s="18" customFormat="1" ht="45" x14ac:dyDescent="0.25">
      <c r="A57" s="39">
        <v>39</v>
      </c>
      <c r="B57" s="40" t="s">
        <v>66</v>
      </c>
      <c r="C57" s="21" t="s">
        <v>32</v>
      </c>
      <c r="D57" s="21">
        <v>2</v>
      </c>
      <c r="E57" s="17">
        <v>1651.74</v>
      </c>
      <c r="F57" s="17">
        <v>1645.16</v>
      </c>
      <c r="G57" s="17">
        <v>1656.7</v>
      </c>
      <c r="H57" s="17"/>
      <c r="I57" s="17"/>
      <c r="J57" s="19"/>
      <c r="K57" s="19"/>
      <c r="L57" s="19">
        <f t="shared" si="0"/>
        <v>1651.2</v>
      </c>
      <c r="M57" s="21">
        <f t="shared" si="1"/>
        <v>3</v>
      </c>
      <c r="N57" s="21">
        <f t="shared" si="2"/>
        <v>5.7889204520359199</v>
      </c>
      <c r="O57" s="21">
        <f t="shared" si="3"/>
        <v>0.35058869016690403</v>
      </c>
      <c r="P57" s="21" t="str">
        <f t="shared" si="4"/>
        <v>ОДНОРОДНЫЕ</v>
      </c>
      <c r="Q57" s="19">
        <f t="shared" si="5"/>
        <v>3302.4</v>
      </c>
    </row>
    <row r="58" spans="1:19" s="18" customFormat="1" x14ac:dyDescent="0.25">
      <c r="A58" s="21">
        <v>40</v>
      </c>
      <c r="B58" s="40" t="s">
        <v>67</v>
      </c>
      <c r="C58" s="21" t="s">
        <v>32</v>
      </c>
      <c r="D58" s="21">
        <v>7</v>
      </c>
      <c r="E58" s="17">
        <v>954.45</v>
      </c>
      <c r="F58" s="17">
        <v>950.65</v>
      </c>
      <c r="G58" s="17">
        <v>957.31</v>
      </c>
      <c r="H58" s="17"/>
      <c r="I58" s="17"/>
      <c r="J58" s="19"/>
      <c r="K58" s="19"/>
      <c r="L58" s="19">
        <f t="shared" ref="L55:L58" si="6">AVERAGE(E58:K58)</f>
        <v>954.13666666666666</v>
      </c>
      <c r="M58" s="21">
        <f t="shared" ref="M55:M58" si="7" xml:space="preserve"> COUNT(E58:K58)</f>
        <v>3</v>
      </c>
      <c r="N58" s="21">
        <f t="shared" ref="N55:N58" si="8">STDEV(E58:K58)</f>
        <v>3.3410377629313404</v>
      </c>
      <c r="O58" s="21">
        <f t="shared" ref="O55:O58" si="9">N58/L58*100</f>
        <v>0.35016343880834755</v>
      </c>
      <c r="P58" s="21" t="str">
        <f t="shared" ref="P55:P58" si="10">IF(O58&lt;33,"ОДНОРОДНЫЕ","НЕОДНОРОДНЫЕ")</f>
        <v>ОДНОРОДНЫЕ</v>
      </c>
      <c r="Q58" s="19">
        <f t="shared" ref="Q55:Q58" si="11">D58*L58</f>
        <v>6678.9566666666669</v>
      </c>
    </row>
    <row r="59" spans="1:19" x14ac:dyDescent="0.25">
      <c r="E59" s="8"/>
      <c r="F59" s="8"/>
      <c r="G59" s="8"/>
      <c r="R59" s="6"/>
      <c r="S59" s="1"/>
    </row>
    <row r="60" spans="1:19" x14ac:dyDescent="0.25">
      <c r="A60" s="31" t="s">
        <v>18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</row>
    <row r="61" spans="1:19" x14ac:dyDescent="0.25">
      <c r="A61" s="32" t="s">
        <v>17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</row>
    <row r="62" spans="1:19" ht="1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1:19" s="15" customFormat="1" x14ac:dyDescent="0.25">
      <c r="A63" s="27" t="s">
        <v>35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"/>
      <c r="S63" s="2"/>
    </row>
    <row r="64" spans="1:19" x14ac:dyDescent="0.25">
      <c r="P64" s="6"/>
    </row>
    <row r="69" spans="16:16" x14ac:dyDescent="0.25">
      <c r="P69" s="6"/>
    </row>
  </sheetData>
  <mergeCells count="18">
    <mergeCell ref="P17:P18"/>
    <mergeCell ref="A17:A18"/>
    <mergeCell ref="G3:Q3"/>
    <mergeCell ref="B17:B18"/>
    <mergeCell ref="C17:D17"/>
    <mergeCell ref="N11:O11"/>
    <mergeCell ref="A63:Q63"/>
    <mergeCell ref="A62:Q62"/>
    <mergeCell ref="B13:P13"/>
    <mergeCell ref="A60:Q60"/>
    <mergeCell ref="A61:Q61"/>
    <mergeCell ref="Q17:Q18"/>
    <mergeCell ref="A16:B16"/>
    <mergeCell ref="C16:D16"/>
    <mergeCell ref="L17:L18"/>
    <mergeCell ref="M17:M18"/>
    <mergeCell ref="N17:N18"/>
    <mergeCell ref="O17:O18"/>
  </mergeCells>
  <conditionalFormatting sqref="P19:P58">
    <cfRule type="containsText" dxfId="53" priority="46" operator="containsText" text="НЕ">
      <formula>NOT(ISERROR(SEARCH("НЕ",P19)))</formula>
    </cfRule>
    <cfRule type="containsText" dxfId="52" priority="47" operator="containsText" text="ОДНОРОДНЫЕ">
      <formula>NOT(ISERROR(SEARCH("ОДНОРОДНЫЕ",P19)))</formula>
    </cfRule>
    <cfRule type="containsText" dxfId="51" priority="48" operator="containsText" text="НЕОДНОРОДНЫЕ">
      <formula>NOT(ISERROR(SEARCH("НЕОДНОРОДНЫЕ",P19)))</formula>
    </cfRule>
  </conditionalFormatting>
  <conditionalFormatting sqref="P19:P58">
    <cfRule type="containsText" dxfId="50" priority="43" operator="containsText" text="НЕОДНОРОДНЫЕ">
      <formula>NOT(ISERROR(SEARCH("НЕОДНОРОДНЫЕ",P19)))</formula>
    </cfRule>
    <cfRule type="containsText" dxfId="49" priority="44" operator="containsText" text="ОДНОРОДНЫЕ">
      <formula>NOT(ISERROR(SEARCH("ОДНОРОДНЫЕ",P19)))</formula>
    </cfRule>
    <cfRule type="containsText" dxfId="48" priority="45" operator="containsText" text="НЕОДНОРОДНЫЕ">
      <formula>NOT(ISERROR(SEARCH("НЕОДНОРОДНЫЕ",P19)))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2023-12-13T09:26:47Z</dcterms:modified>
</cp:coreProperties>
</file>