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-120" yWindow="-120" windowWidth="29040" windowHeight="1584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L19" i="1" l="1"/>
  <c r="Q19" i="1" s="1"/>
  <c r="L20" i="1"/>
  <c r="Q20" i="1" s="1"/>
  <c r="L21" i="1"/>
  <c r="Q21" i="1" s="1"/>
  <c r="L22" i="1"/>
  <c r="Q22" i="1" s="1"/>
  <c r="L23" i="1"/>
  <c r="Q23" i="1" s="1"/>
  <c r="L24" i="1"/>
  <c r="Q24" i="1" s="1"/>
  <c r="N24" i="1" l="1"/>
  <c r="M24" i="1"/>
  <c r="N23" i="1"/>
  <c r="M23" i="1"/>
  <c r="N22" i="1"/>
  <c r="M22" i="1"/>
  <c r="N21" i="1"/>
  <c r="M21" i="1"/>
  <c r="N20" i="1"/>
  <c r="M20" i="1"/>
  <c r="N19" i="1"/>
  <c r="M19" i="1"/>
  <c r="O20" i="1" l="1"/>
  <c r="P20" i="1" s="1"/>
  <c r="O23" i="1"/>
  <c r="P23" i="1" s="1"/>
  <c r="O19" i="1"/>
  <c r="P19" i="1" s="1"/>
  <c r="O22" i="1"/>
  <c r="P22" i="1" s="1"/>
  <c r="O21" i="1"/>
  <c r="P21" i="1" s="1"/>
  <c r="O24" i="1"/>
  <c r="P24" i="1" s="1"/>
  <c r="C16" i="1"/>
</calcChain>
</file>

<file path=xl/sharedStrings.xml><?xml version="1.0" encoding="utf-8"?>
<sst xmlns="http://schemas.openxmlformats.org/spreadsheetml/2006/main" count="57" uniqueCount="47">
  <si>
    <t>№ п/п</t>
  </si>
  <si>
    <t>Наименование товара, работ, услуг</t>
  </si>
  <si>
    <t>Объем</t>
  </si>
  <si>
    <t>Ед.изм.</t>
  </si>
  <si>
    <t>Кол-во</t>
  </si>
  <si>
    <t>Цена за ед.изм.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</si>
  <si>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</si>
  <si>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</si>
  <si>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</si>
  <si>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</si>
  <si>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</si>
  <si>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</si>
  <si>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</si>
  <si>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</si>
  <si>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</si>
  <si>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Обоснование начальной (максимальной) цены договора</t>
  </si>
  <si>
    <t>Заказчик: областное государственное автономное учреждение здравоохранения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</si>
  <si>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</si>
  <si>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</si>
  <si>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</si>
  <si>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</si>
  <si>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только субъекты малого и среднего предпринимательства</t>
  </si>
  <si>
    <t>путем запроса котировок в электронной форме, участниками которого могут являться</t>
  </si>
  <si>
    <t>Источник № 1</t>
  </si>
  <si>
    <t>Источник № 2</t>
  </si>
  <si>
    <t>Источник № 3</t>
  </si>
  <si>
    <t>Источник № 4</t>
  </si>
  <si>
    <t>Источник № 5</t>
  </si>
  <si>
    <t>Источник № 6</t>
  </si>
  <si>
    <t>Источник № 7</t>
  </si>
  <si>
    <t>Главный врач</t>
  </si>
  <si>
    <t>Ж.В. Есева</t>
  </si>
  <si>
    <t>Уп.</t>
  </si>
  <si>
    <t>Шт.</t>
  </si>
  <si>
    <t>№ 321-23</t>
  </si>
  <si>
    <t>на поставку лекарственных препаратов для лечения мочеполовой системы и половые гормоны</t>
  </si>
  <si>
    <t xml:space="preserve">Тамсулозин </t>
  </si>
  <si>
    <t>Прогестерон</t>
  </si>
  <si>
    <t xml:space="preserve">Мифепристон </t>
  </si>
  <si>
    <t>Мизопростол</t>
  </si>
  <si>
    <t>Дидрогестерон</t>
  </si>
  <si>
    <t>Динопростон</t>
  </si>
  <si>
    <t>КП вх 808/с от 05.12.2023</t>
  </si>
  <si>
    <t>КП вх 811/с от 05.12.2023</t>
  </si>
  <si>
    <t>КП вх 812/с от 05.12.2023</t>
  </si>
  <si>
    <t>КП вх 815/с от 05.12.2023</t>
  </si>
  <si>
    <t>Начальная (максимальная) цена договора устанавливается в размере 455587,28 руб. (четыреста пятьдесят пять тысяч пятьсот восемьдесят семь рублей двадцать восемь копеек)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</si>
</sst>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164" fontId="1" fillId="0" borderId="0" xfId="0" applyNumberFormat="1" applyFont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right" indent="15"/>
    </xf>
    <xf numFmtId="0" fontId="3" fillId="0" borderId="0" xfId="0" applyFont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2" fontId="1" fillId="0" borderId="0" xfId="0" applyNumberFormat="1" applyFont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1" fillId="0" borderId="0" xfId="0" applyFont="1" applyFill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3" fillId="0" borderId="0" xfId="0" applyFont="1" applyFill="1" applyAlignment="1">
      <alignment horizontal="right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</cellXfs>
  <cellStyles count="1">
    <cellStyle name="Обычный" xfId="0" builtinId="0"/>
  </cellStyles>
  <dxfs count="18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5"/>
  <sheetViews>
    <sheetView tabSelected="1" zoomScale="85" zoomScaleNormal="85" zoomScalePageLayoutView="70" workbookViewId="0">
      <selection activeCell="F36" sqref="F36"/>
    </sheetView>
  </sheetViews>
  <sheetFormatPr defaultRowHeight="15" x14ac:dyDescent="0.25"/>
  <cols>
    <col min="1" max="1" width="6.140625" style="8" bestFit="1" customWidth="1"/>
    <col min="2" max="2" width="33.28515625" style="8" bestFit="1" customWidth="1"/>
    <col min="3" max="3" width="11.7109375" style="8" customWidth="1"/>
    <col min="4" max="4" width="7.140625" style="8" bestFit="1" customWidth="1"/>
    <col min="5" max="8" width="18.85546875" style="1" customWidth="1"/>
    <col min="9" max="10" width="18.85546875" style="1" hidden="1" customWidth="1"/>
    <col min="11" max="11" width="20.42578125" style="1" hidden="1" customWidth="1"/>
    <col min="12" max="12" width="13.7109375" style="1" customWidth="1"/>
    <col min="13" max="13" width="9.42578125" style="8" customWidth="1"/>
    <col min="14" max="14" width="12.5703125" style="8" customWidth="1"/>
    <col min="15" max="15" width="10.28515625" style="8" customWidth="1"/>
    <col min="16" max="16" width="22.42578125" style="8" bestFit="1" customWidth="1"/>
    <col min="17" max="17" width="17.5703125" style="1" customWidth="1"/>
    <col min="18" max="18" width="10.7109375" style="8" bestFit="1" customWidth="1"/>
    <col min="19" max="19" width="11.28515625" style="8" bestFit="1" customWidth="1"/>
    <col min="20" max="20" width="10.7109375" style="8" bestFit="1" customWidth="1"/>
    <col min="21" max="21" width="11.7109375" style="8" bestFit="1" customWidth="1"/>
    <col min="22" max="22" width="10.7109375" style="8" bestFit="1" customWidth="1"/>
    <col min="23" max="16384" width="9.140625" style="8"/>
  </cols>
  <sheetData>
    <row r="1" spans="1:17" x14ac:dyDescent="0.25">
      <c r="Q1" s="4" t="s">
        <v>19</v>
      </c>
    </row>
    <row r="2" spans="1:17" ht="14.45" customHeight="1" x14ac:dyDescent="0.25">
      <c r="Q2" s="4" t="s">
        <v>20</v>
      </c>
    </row>
    <row r="3" spans="1:17" x14ac:dyDescent="0.25">
      <c r="G3" s="34" t="s">
        <v>35</v>
      </c>
      <c r="H3" s="34"/>
      <c r="I3" s="34"/>
      <c r="J3" s="34"/>
      <c r="K3" s="34"/>
      <c r="L3" s="34"/>
      <c r="M3" s="34"/>
      <c r="N3" s="34"/>
      <c r="O3" s="34"/>
      <c r="P3" s="34"/>
      <c r="Q3" s="34"/>
    </row>
    <row r="4" spans="1:17" x14ac:dyDescent="0.25">
      <c r="G4" s="13"/>
      <c r="H4" s="13"/>
      <c r="I4" s="13"/>
      <c r="J4" s="13"/>
      <c r="K4" s="13"/>
      <c r="L4" s="13"/>
      <c r="M4" s="15"/>
      <c r="N4" s="15"/>
      <c r="O4" s="15"/>
      <c r="P4" s="15"/>
      <c r="Q4" s="5" t="s">
        <v>22</v>
      </c>
    </row>
    <row r="5" spans="1:17" x14ac:dyDescent="0.25">
      <c r="G5" s="13"/>
      <c r="H5" s="13"/>
      <c r="I5" s="13"/>
      <c r="J5" s="13"/>
      <c r="K5" s="13"/>
      <c r="L5" s="13"/>
      <c r="M5" s="15"/>
      <c r="N5" s="15"/>
      <c r="O5" s="15"/>
      <c r="P5" s="15"/>
      <c r="Q5" s="5" t="s">
        <v>21</v>
      </c>
    </row>
    <row r="6" spans="1:17" ht="14.45" customHeight="1" x14ac:dyDescent="0.25">
      <c r="G6" s="13"/>
      <c r="H6" s="13"/>
      <c r="I6" s="13"/>
      <c r="J6" s="13"/>
      <c r="K6" s="13"/>
      <c r="L6" s="13"/>
      <c r="M6" s="15"/>
      <c r="N6" s="15"/>
      <c r="O6" s="15"/>
      <c r="P6" s="15"/>
      <c r="Q6" s="5" t="s">
        <v>34</v>
      </c>
    </row>
    <row r="7" spans="1:17" x14ac:dyDescent="0.25">
      <c r="G7" s="13"/>
      <c r="H7" s="13"/>
      <c r="I7" s="13"/>
      <c r="J7" s="13"/>
      <c r="K7" s="13"/>
      <c r="L7" s="13"/>
      <c r="M7" s="15"/>
      <c r="N7" s="15"/>
      <c r="O7" s="15"/>
      <c r="P7" s="15"/>
      <c r="Q7" s="3" t="s">
        <v>13</v>
      </c>
    </row>
    <row r="8" spans="1:17" x14ac:dyDescent="0.25">
      <c r="Q8" s="14" t="s">
        <v>16</v>
      </c>
    </row>
    <row r="9" spans="1:17" x14ac:dyDescent="0.25">
      <c r="Q9" s="14" t="s">
        <v>14</v>
      </c>
    </row>
    <row r="11" spans="1:17" ht="28.9" customHeight="1" x14ac:dyDescent="0.25">
      <c r="N11" s="35" t="s">
        <v>30</v>
      </c>
      <c r="O11" s="35"/>
      <c r="P11" s="15"/>
      <c r="Q11" s="13" t="s">
        <v>31</v>
      </c>
    </row>
    <row r="13" spans="1:17" x14ac:dyDescent="0.25">
      <c r="B13" s="23" t="s">
        <v>15</v>
      </c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</row>
    <row r="14" spans="1:17" hidden="1" x14ac:dyDescent="0.25"/>
    <row r="16" spans="1:17" ht="48.75" customHeight="1" x14ac:dyDescent="0.25">
      <c r="A16" s="27" t="s">
        <v>11</v>
      </c>
      <c r="B16" s="28"/>
      <c r="C16" s="29">
        <f>SUM(Q19:Q24)</f>
        <v>455587.27666666661</v>
      </c>
      <c r="D16" s="28"/>
      <c r="E16" s="7" t="s">
        <v>42</v>
      </c>
      <c r="F16" s="7" t="s">
        <v>43</v>
      </c>
      <c r="G16" s="7" t="s">
        <v>44</v>
      </c>
      <c r="H16" s="7" t="s">
        <v>45</v>
      </c>
      <c r="I16" s="16"/>
      <c r="J16" s="16"/>
      <c r="K16" s="7"/>
      <c r="L16" s="9"/>
      <c r="M16" s="11"/>
      <c r="N16" s="11"/>
      <c r="O16" s="11"/>
      <c r="P16" s="11"/>
      <c r="Q16" s="9"/>
    </row>
    <row r="17" spans="1:19" ht="30" customHeight="1" x14ac:dyDescent="0.25">
      <c r="A17" s="32" t="s">
        <v>0</v>
      </c>
      <c r="B17" s="32" t="s">
        <v>1</v>
      </c>
      <c r="C17" s="32" t="s">
        <v>2</v>
      </c>
      <c r="D17" s="32"/>
      <c r="E17" s="16" t="s">
        <v>23</v>
      </c>
      <c r="F17" s="16" t="s">
        <v>24</v>
      </c>
      <c r="G17" s="16" t="s">
        <v>25</v>
      </c>
      <c r="H17" s="9" t="s">
        <v>26</v>
      </c>
      <c r="I17" s="9" t="s">
        <v>27</v>
      </c>
      <c r="J17" s="9" t="s">
        <v>28</v>
      </c>
      <c r="K17" s="9" t="s">
        <v>29</v>
      </c>
      <c r="L17" s="30" t="s">
        <v>12</v>
      </c>
      <c r="M17" s="32" t="s">
        <v>8</v>
      </c>
      <c r="N17" s="32" t="s">
        <v>9</v>
      </c>
      <c r="O17" s="32" t="s">
        <v>10</v>
      </c>
      <c r="P17" s="32" t="s">
        <v>6</v>
      </c>
      <c r="Q17" s="26" t="s">
        <v>7</v>
      </c>
    </row>
    <row r="18" spans="1:19" x14ac:dyDescent="0.25">
      <c r="A18" s="33"/>
      <c r="B18" s="33"/>
      <c r="C18" s="12" t="s">
        <v>3</v>
      </c>
      <c r="D18" s="12" t="s">
        <v>4</v>
      </c>
      <c r="E18" s="10" t="s">
        <v>5</v>
      </c>
      <c r="F18" s="10" t="s">
        <v>5</v>
      </c>
      <c r="G18" s="10" t="s">
        <v>5</v>
      </c>
      <c r="H18" s="10" t="s">
        <v>5</v>
      </c>
      <c r="I18" s="10" t="s">
        <v>5</v>
      </c>
      <c r="J18" s="10" t="s">
        <v>5</v>
      </c>
      <c r="K18" s="10" t="s">
        <v>5</v>
      </c>
      <c r="L18" s="31"/>
      <c r="M18" s="32"/>
      <c r="N18" s="32"/>
      <c r="O18" s="32"/>
      <c r="P18" s="32"/>
      <c r="Q18" s="26"/>
    </row>
    <row r="19" spans="1:19" x14ac:dyDescent="0.25">
      <c r="A19" s="18">
        <v>1</v>
      </c>
      <c r="B19" s="36" t="s">
        <v>36</v>
      </c>
      <c r="C19" s="19" t="s">
        <v>32</v>
      </c>
      <c r="D19" s="19">
        <v>40</v>
      </c>
      <c r="E19" s="17">
        <v>481.93</v>
      </c>
      <c r="F19" s="17">
        <v>396</v>
      </c>
      <c r="G19" s="17">
        <v>394.26</v>
      </c>
      <c r="H19" s="17">
        <v>398.25</v>
      </c>
      <c r="I19" s="16"/>
      <c r="J19" s="9"/>
      <c r="K19" s="9"/>
      <c r="L19" s="9">
        <f t="shared" ref="L19:L24" si="0">AVERAGE(E19:K19)</f>
        <v>417.61</v>
      </c>
      <c r="M19" s="11">
        <f t="shared" ref="M19:M24" si="1" xml:space="preserve"> COUNT(E19:K19)</f>
        <v>4</v>
      </c>
      <c r="N19" s="11">
        <f t="shared" ref="N19:N24" si="2">STDEV(E19:K19)</f>
        <v>42.911096466997904</v>
      </c>
      <c r="O19" s="11">
        <f t="shared" ref="O19:O24" si="3">N19/L19*100</f>
        <v>10.275399647278059</v>
      </c>
      <c r="P19" s="11" t="str">
        <f t="shared" ref="P19:P24" si="4">IF(O19&lt;33,"ОДНОРОДНЫЕ","НЕОДНОРОДНЫЕ")</f>
        <v>ОДНОРОДНЫЕ</v>
      </c>
      <c r="Q19" s="9">
        <f t="shared" ref="Q19:Q24" si="5">D19*L19</f>
        <v>16704.400000000001</v>
      </c>
    </row>
    <row r="20" spans="1:19" x14ac:dyDescent="0.25">
      <c r="A20" s="18">
        <v>2</v>
      </c>
      <c r="B20" s="36" t="s">
        <v>37</v>
      </c>
      <c r="C20" s="19" t="s">
        <v>32</v>
      </c>
      <c r="D20" s="19">
        <v>50</v>
      </c>
      <c r="E20" s="17">
        <v>499.75</v>
      </c>
      <c r="F20" s="17">
        <v>459.5</v>
      </c>
      <c r="G20" s="17">
        <v>458.08</v>
      </c>
      <c r="H20" s="17">
        <v>460</v>
      </c>
      <c r="I20" s="16"/>
      <c r="J20" s="9"/>
      <c r="K20" s="9"/>
      <c r="L20" s="9">
        <f t="shared" si="0"/>
        <v>469.33249999999998</v>
      </c>
      <c r="M20" s="11">
        <f t="shared" si="1"/>
        <v>4</v>
      </c>
      <c r="N20" s="11">
        <f t="shared" si="2"/>
        <v>20.29463537489649</v>
      </c>
      <c r="O20" s="11">
        <f t="shared" si="3"/>
        <v>4.3241487378130623</v>
      </c>
      <c r="P20" s="11" t="str">
        <f t="shared" si="4"/>
        <v>ОДНОРОДНЫЕ</v>
      </c>
      <c r="Q20" s="9">
        <f t="shared" si="5"/>
        <v>23466.625</v>
      </c>
    </row>
    <row r="21" spans="1:19" x14ac:dyDescent="0.25">
      <c r="A21" s="18">
        <v>3</v>
      </c>
      <c r="B21" s="36" t="s">
        <v>38</v>
      </c>
      <c r="C21" s="19" t="s">
        <v>32</v>
      </c>
      <c r="D21" s="19">
        <v>80</v>
      </c>
      <c r="E21" s="17">
        <v>1945.81</v>
      </c>
      <c r="F21" s="17">
        <v>1745</v>
      </c>
      <c r="G21" s="17">
        <v>1740</v>
      </c>
      <c r="H21" s="17">
        <v>1747.75</v>
      </c>
      <c r="I21" s="16"/>
      <c r="J21" s="9"/>
      <c r="K21" s="9"/>
      <c r="L21" s="9">
        <f t="shared" si="0"/>
        <v>1794.6399999999999</v>
      </c>
      <c r="M21" s="11">
        <f t="shared" si="1"/>
        <v>4</v>
      </c>
      <c r="N21" s="11">
        <f t="shared" si="2"/>
        <v>100.83104713661692</v>
      </c>
      <c r="O21" s="11">
        <f t="shared" si="3"/>
        <v>5.6184553524170271</v>
      </c>
      <c r="P21" s="11" t="str">
        <f t="shared" si="4"/>
        <v>ОДНОРОДНЫЕ</v>
      </c>
      <c r="Q21" s="9">
        <f t="shared" si="5"/>
        <v>143571.19999999998</v>
      </c>
    </row>
    <row r="22" spans="1:19" x14ac:dyDescent="0.25">
      <c r="A22" s="18">
        <v>4</v>
      </c>
      <c r="B22" s="36" t="s">
        <v>39</v>
      </c>
      <c r="C22" s="19" t="s">
        <v>32</v>
      </c>
      <c r="D22" s="19">
        <v>130</v>
      </c>
      <c r="E22" s="17"/>
      <c r="F22" s="17">
        <v>215</v>
      </c>
      <c r="G22" s="17">
        <v>213.91</v>
      </c>
      <c r="H22" s="17">
        <v>218</v>
      </c>
      <c r="I22" s="16"/>
      <c r="J22" s="9"/>
      <c r="K22" s="9"/>
      <c r="L22" s="9">
        <f t="shared" si="0"/>
        <v>215.63666666666666</v>
      </c>
      <c r="M22" s="11">
        <f t="shared" si="1"/>
        <v>3</v>
      </c>
      <c r="N22" s="11">
        <f t="shared" si="2"/>
        <v>2.1180258103557992</v>
      </c>
      <c r="O22" s="11">
        <f t="shared" si="3"/>
        <v>0.9822196953312512</v>
      </c>
      <c r="P22" s="11" t="str">
        <f t="shared" si="4"/>
        <v>ОДНОРОДНЫЕ</v>
      </c>
      <c r="Q22" s="9">
        <f t="shared" si="5"/>
        <v>28032.766666666666</v>
      </c>
    </row>
    <row r="23" spans="1:19" x14ac:dyDescent="0.25">
      <c r="A23" s="18">
        <v>5</v>
      </c>
      <c r="B23" s="36" t="s">
        <v>40</v>
      </c>
      <c r="C23" s="19" t="s">
        <v>33</v>
      </c>
      <c r="D23" s="19">
        <v>7280</v>
      </c>
      <c r="E23" s="17">
        <v>33.081000000000003</v>
      </c>
      <c r="F23" s="17">
        <v>33.33</v>
      </c>
      <c r="G23" s="17">
        <v>33.253999999999998</v>
      </c>
      <c r="H23" s="17">
        <v>33.450000000000003</v>
      </c>
      <c r="I23" s="16"/>
      <c r="J23" s="9"/>
      <c r="K23" s="9"/>
      <c r="L23" s="9">
        <f t="shared" si="0"/>
        <v>33.278750000000002</v>
      </c>
      <c r="M23" s="11">
        <f t="shared" si="1"/>
        <v>4</v>
      </c>
      <c r="N23" s="11">
        <f t="shared" si="2"/>
        <v>0.15456471136711605</v>
      </c>
      <c r="O23" s="11">
        <f t="shared" si="3"/>
        <v>0.46445467863761719</v>
      </c>
      <c r="P23" s="11" t="str">
        <f t="shared" si="4"/>
        <v>ОДНОРОДНЫЕ</v>
      </c>
      <c r="Q23" s="9">
        <f t="shared" si="5"/>
        <v>242269.30000000002</v>
      </c>
    </row>
    <row r="24" spans="1:19" x14ac:dyDescent="0.25">
      <c r="A24" s="18">
        <v>6</v>
      </c>
      <c r="B24" s="36" t="s">
        <v>41</v>
      </c>
      <c r="C24" s="19" t="s">
        <v>32</v>
      </c>
      <c r="D24" s="19">
        <v>2</v>
      </c>
      <c r="E24" s="17">
        <v>829.09</v>
      </c>
      <c r="F24" s="17">
        <v>752</v>
      </c>
      <c r="G24" s="17">
        <v>751.52</v>
      </c>
      <c r="H24" s="17">
        <v>753.36</v>
      </c>
      <c r="I24" s="16"/>
      <c r="J24" s="9"/>
      <c r="K24" s="9"/>
      <c r="L24" s="9">
        <f t="shared" si="0"/>
        <v>771.49250000000006</v>
      </c>
      <c r="M24" s="11">
        <f t="shared" si="1"/>
        <v>4</v>
      </c>
      <c r="N24" s="11">
        <f t="shared" si="2"/>
        <v>38.406240269865883</v>
      </c>
      <c r="O24" s="11">
        <f t="shared" si="3"/>
        <v>4.9781741585129966</v>
      </c>
      <c r="P24" s="11" t="str">
        <f t="shared" si="4"/>
        <v>ОДНОРОДНЫЕ</v>
      </c>
      <c r="Q24" s="9">
        <f t="shared" si="5"/>
        <v>1542.9850000000001</v>
      </c>
    </row>
    <row r="25" spans="1:19" x14ac:dyDescent="0.25">
      <c r="E25" s="8"/>
      <c r="F25" s="8"/>
      <c r="G25" s="8"/>
      <c r="R25" s="6"/>
      <c r="S25" s="1"/>
    </row>
    <row r="26" spans="1:19" x14ac:dyDescent="0.25">
      <c r="A26" s="24" t="s">
        <v>18</v>
      </c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</row>
    <row r="27" spans="1:19" x14ac:dyDescent="0.25">
      <c r="A27" s="25" t="s">
        <v>17</v>
      </c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</row>
    <row r="28" spans="1:19" ht="15" customHeight="1" x14ac:dyDescent="0.25">
      <c r="A28" s="22"/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</row>
    <row r="29" spans="1:19" s="15" customFormat="1" x14ac:dyDescent="0.25">
      <c r="A29" s="20" t="s">
        <v>46</v>
      </c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"/>
      <c r="S29" s="2"/>
    </row>
    <row r="30" spans="1:19" x14ac:dyDescent="0.25">
      <c r="P30" s="6"/>
    </row>
    <row r="35" spans="16:16" x14ac:dyDescent="0.25">
      <c r="P35" s="6"/>
    </row>
  </sheetData>
  <mergeCells count="18">
    <mergeCell ref="G3:Q3"/>
    <mergeCell ref="B17:B18"/>
    <mergeCell ref="C17:D17"/>
    <mergeCell ref="N11:O11"/>
    <mergeCell ref="A29:Q29"/>
    <mergeCell ref="A28:Q28"/>
    <mergeCell ref="B13:P13"/>
    <mergeCell ref="A26:Q26"/>
    <mergeCell ref="A27:Q27"/>
    <mergeCell ref="Q17:Q18"/>
    <mergeCell ref="A16:B16"/>
    <mergeCell ref="C16:D16"/>
    <mergeCell ref="L17:L18"/>
    <mergeCell ref="M17:M18"/>
    <mergeCell ref="N17:N18"/>
    <mergeCell ref="O17:O18"/>
    <mergeCell ref="P17:P18"/>
    <mergeCell ref="A17:A18"/>
  </mergeCells>
  <conditionalFormatting sqref="P23:P24">
    <cfRule type="containsText" dxfId="17" priority="16" operator="containsText" text="НЕ">
      <formula>NOT(ISERROR(SEARCH("НЕ",P23)))</formula>
    </cfRule>
    <cfRule type="containsText" dxfId="16" priority="17" operator="containsText" text="ОДНОРОДНЫЕ">
      <formula>NOT(ISERROR(SEARCH("ОДНОРОДНЫЕ",P23)))</formula>
    </cfRule>
    <cfRule type="containsText" dxfId="15" priority="18" operator="containsText" text="НЕОДНОРОДНЫЕ">
      <formula>NOT(ISERROR(SEARCH("НЕОДНОРОДНЫЕ",P23)))</formula>
    </cfRule>
  </conditionalFormatting>
  <conditionalFormatting sqref="P23:P24">
    <cfRule type="containsText" dxfId="14" priority="13" operator="containsText" text="НЕОДНОРОДНЫЕ">
      <formula>NOT(ISERROR(SEARCH("НЕОДНОРОДНЫЕ",P23)))</formula>
    </cfRule>
    <cfRule type="containsText" dxfId="13" priority="14" operator="containsText" text="ОДНОРОДНЫЕ">
      <formula>NOT(ISERROR(SEARCH("ОДНОРОДНЫЕ",P23)))</formula>
    </cfRule>
    <cfRule type="containsText" dxfId="12" priority="15" operator="containsText" text="НЕОДНОРОДНЫЕ">
      <formula>NOT(ISERROR(SEARCH("НЕОДНОРОДНЫЕ",P23)))</formula>
    </cfRule>
  </conditionalFormatting>
  <conditionalFormatting sqref="P21:P22">
    <cfRule type="containsText" dxfId="11" priority="10" operator="containsText" text="НЕ">
      <formula>NOT(ISERROR(SEARCH("НЕ",P21)))</formula>
    </cfRule>
    <cfRule type="containsText" dxfId="10" priority="11" operator="containsText" text="ОДНОРОДНЫЕ">
      <formula>NOT(ISERROR(SEARCH("ОДНОРОДНЫЕ",P21)))</formula>
    </cfRule>
    <cfRule type="containsText" dxfId="9" priority="12" operator="containsText" text="НЕОДНОРОДНЫЕ">
      <formula>NOT(ISERROR(SEARCH("НЕОДНОРОДНЫЕ",P21)))</formula>
    </cfRule>
  </conditionalFormatting>
  <conditionalFormatting sqref="P21:P22">
    <cfRule type="containsText" dxfId="8" priority="7" operator="containsText" text="НЕОДНОРОДНЫЕ">
      <formula>NOT(ISERROR(SEARCH("НЕОДНОРОДНЫЕ",P21)))</formula>
    </cfRule>
    <cfRule type="containsText" dxfId="7" priority="8" operator="containsText" text="ОДНОРОДНЫЕ">
      <formula>NOT(ISERROR(SEARCH("ОДНОРОДНЫЕ",P21)))</formula>
    </cfRule>
    <cfRule type="containsText" dxfId="6" priority="9" operator="containsText" text="НЕОДНОРОДНЫЕ">
      <formula>NOT(ISERROR(SEARCH("НЕОДНОРОДНЫЕ",P21)))</formula>
    </cfRule>
  </conditionalFormatting>
  <conditionalFormatting sqref="P19:P20">
    <cfRule type="containsText" dxfId="5" priority="4" operator="containsText" text="НЕ">
      <formula>NOT(ISERROR(SEARCH("НЕ",P19)))</formula>
    </cfRule>
    <cfRule type="containsText" dxfId="4" priority="5" operator="containsText" text="ОДНОРОДНЫЕ">
      <formula>NOT(ISERROR(SEARCH("ОДНОРОДНЫЕ",P19)))</formula>
    </cfRule>
    <cfRule type="containsText" dxfId="3" priority="6" operator="containsText" text="НЕОДНОРОДНЫЕ">
      <formula>NOT(ISERROR(SEARCH("НЕОДНОРОДНЫЕ",P19)))</formula>
    </cfRule>
  </conditionalFormatting>
  <conditionalFormatting sqref="P19:P20">
    <cfRule type="containsText" dxfId="2" priority="1" operator="containsText" text="НЕОДНОРОДНЫЕ">
      <formula>NOT(ISERROR(SEARCH("НЕОДНОРОДНЫЕ",P19)))</formula>
    </cfRule>
    <cfRule type="containsText" dxfId="1" priority="2" operator="containsText" text="ОДНОРОДНЫЕ">
      <formula>NOT(ISERROR(SEARCH("ОДНОРОДНЫЕ",P19)))</formula>
    </cfRule>
    <cfRule type="containsText" dxfId="0" priority="3" operator="containsText" text="НЕОДНОРОДНЫЕ">
      <formula>NOT(ISERROR(SEARCH("НЕОДНОРОДНЫЕ",P19)))</formula>
    </cfRule>
  </conditionalFormatting>
  <pageMargins left="0.31496062992125984" right="0.19685039370078741" top="0.35433070866141736" bottom="0.35433070866141736" header="0.11811023622047245" footer="0.11811023622047245"/>
  <pageSetup paperSize="9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2023-12-13T08:40:01Z</dcterms:modified>
</cp:coreProperties>
</file>