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L20" i="1"/>
  <c r="L21" i="1"/>
  <c r="L22" i="1"/>
  <c r="Q22" i="1" s="1"/>
  <c r="L23" i="1"/>
  <c r="Q23" i="1" s="1"/>
  <c r="L24" i="1"/>
  <c r="L25" i="1"/>
  <c r="Q25" i="1" s="1"/>
  <c r="L26" i="1"/>
  <c r="Q26" i="1" s="1"/>
  <c r="L27" i="1"/>
  <c r="L28" i="1"/>
  <c r="L29" i="1"/>
  <c r="L30" i="1"/>
  <c r="L31" i="1"/>
  <c r="L32" i="1"/>
  <c r="Q20" i="1"/>
  <c r="Q21" i="1"/>
  <c r="Q24" i="1"/>
  <c r="Q27" i="1"/>
  <c r="Q28" i="1"/>
  <c r="Q29" i="1"/>
  <c r="Q30" i="1"/>
  <c r="Q31" i="1"/>
  <c r="Q32" i="1"/>
  <c r="N25" i="1" l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27" i="1"/>
  <c r="M27" i="1"/>
  <c r="N26" i="1"/>
  <c r="M26" i="1"/>
  <c r="N29" i="1"/>
  <c r="M29" i="1"/>
  <c r="N28" i="1"/>
  <c r="M28" i="1"/>
  <c r="N31" i="1"/>
  <c r="M31" i="1"/>
  <c r="N30" i="1"/>
  <c r="M30" i="1"/>
  <c r="N32" i="1"/>
  <c r="M32" i="1"/>
  <c r="O20" i="1" l="1"/>
  <c r="P20" i="1" s="1"/>
  <c r="O27" i="1"/>
  <c r="P27" i="1" s="1"/>
  <c r="O30" i="1"/>
  <c r="P30" i="1" s="1"/>
  <c r="O32" i="1"/>
  <c r="P32" i="1" s="1"/>
  <c r="O28" i="1"/>
  <c r="P28" i="1" s="1"/>
  <c r="O23" i="1"/>
  <c r="P23" i="1" s="1"/>
  <c r="O19" i="1"/>
  <c r="P19" i="1" s="1"/>
  <c r="O22" i="1"/>
  <c r="P22" i="1" s="1"/>
  <c r="O25" i="1"/>
  <c r="P25" i="1" s="1"/>
  <c r="O29" i="1"/>
  <c r="P29" i="1" s="1"/>
  <c r="O26" i="1"/>
  <c r="P26" i="1" s="1"/>
  <c r="O31" i="1"/>
  <c r="P31" i="1" s="1"/>
  <c r="O21" i="1"/>
  <c r="P21" i="1" s="1"/>
  <c r="O24" i="1"/>
  <c r="P24" i="1" s="1"/>
  <c r="C16" i="1"/>
</calcChain>
</file>

<file path=xl/sharedStrings.xml><?xml version="1.0" encoding="utf-8"?>
<sst xmlns="http://schemas.openxmlformats.org/spreadsheetml/2006/main" count="74" uniqueCount="53">
  <si>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</si>
  <si>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</si>
  <si>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</si>
  <si>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</si>
  <si>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</si>
  <si>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</si>
  <si>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</si>
  <si>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</si>
  <si>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</si>
  <si>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</si>
  <si>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</si>
  <si>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</si>
  <si>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</si>
  <si>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</si>
  <si>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</si>
  <si>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</si>
  <si>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</si>
  <si>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</si>
  <si>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</si>
  <si>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</si>
  <si>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</si>
  <si>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</si>
  <si>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</si>
  <si>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</si>
  <si>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</si>
  <si>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</si>
  <si>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</si>
  <si>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</si>
  <si>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</si>
  <si>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</si>
  <si>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</si>
  <si>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</si>
  <si>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</si>
  <si>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Уп.</t>
  </si>
  <si>
    <t>Шт.</t>
  </si>
  <si>
    <t>№ 320-23</t>
  </si>
  <si>
    <t>на поставку лекарственных препаратов влияющих на кроветворение и кровь</t>
  </si>
  <si>
    <t>Начальная (максимальная) цена договора устанавливается в размере 604368,56 руб. (шестьсот четыре тысячи триста шестьдесят восемь рублей пятьдесят шесть копеек)</t>
  </si>
  <si>
    <t>Меглюмина натрия сукцинат</t>
  </si>
  <si>
    <t>Борная кислота+Нитрофурал+(Коллаген)</t>
  </si>
  <si>
    <t xml:space="preserve">Этамзилат </t>
  </si>
  <si>
    <t>Железа сульфат+Аскорбиновая кислота</t>
  </si>
  <si>
    <t>Транексам</t>
  </si>
  <si>
    <t>Кальция глюконат</t>
  </si>
  <si>
    <t xml:space="preserve">Фондапаринукс натрия </t>
  </si>
  <si>
    <t xml:space="preserve">Эпоэтин альфа </t>
  </si>
  <si>
    <t xml:space="preserve">Аминокислоты для парентерального питания </t>
  </si>
  <si>
    <t>Желатин</t>
  </si>
  <si>
    <t>Аминокапроновая кислота</t>
  </si>
  <si>
    <t>Калия хлорид + Кальция хлорид + Магния хлорид + Натрия ацетат + Натрия хлорид + Яблочная кислота</t>
  </si>
  <si>
    <t>КП вх.822/с от 08.12.2023</t>
  </si>
  <si>
    <t>КП вх.823/с от 08.12.2023</t>
  </si>
  <si>
    <t>КП вх.824/с от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</si>
</sst>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lsnet.ru/active-substance/kaliia-xlorid-kalciia-xlorid-magniia-xlorid-natriia-acetat-natriia-xlorid-iablocnaia-kislota-38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="85" zoomScaleNormal="85" zoomScalePageLayoutView="70" workbookViewId="0">
      <selection activeCell="Q41" sqref="Q41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0" t="s">
        <v>36</v>
      </c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G4" s="13"/>
      <c r="H4" s="13"/>
      <c r="I4" s="13"/>
      <c r="J4" s="13"/>
      <c r="K4" s="13"/>
      <c r="L4" s="13"/>
      <c r="M4" s="15"/>
      <c r="N4" s="15"/>
      <c r="O4" s="15"/>
      <c r="P4" s="15"/>
      <c r="Q4" s="5" t="s">
        <v>22</v>
      </c>
    </row>
    <row r="5" spans="1:17" x14ac:dyDescent="0.25">
      <c r="G5" s="13"/>
      <c r="H5" s="13"/>
      <c r="I5" s="13"/>
      <c r="J5" s="13"/>
      <c r="K5" s="13"/>
      <c r="L5" s="13"/>
      <c r="M5" s="15"/>
      <c r="N5" s="15"/>
      <c r="O5" s="15"/>
      <c r="P5" s="15"/>
      <c r="Q5" s="5" t="s">
        <v>21</v>
      </c>
    </row>
    <row r="6" spans="1:17" ht="14.45" customHeight="1" x14ac:dyDescent="0.25">
      <c r="G6" s="13"/>
      <c r="H6" s="13"/>
      <c r="I6" s="13"/>
      <c r="J6" s="13"/>
      <c r="K6" s="13"/>
      <c r="L6" s="13"/>
      <c r="M6" s="15"/>
      <c r="N6" s="15"/>
      <c r="O6" s="15"/>
      <c r="P6" s="15"/>
      <c r="Q6" s="5" t="s">
        <v>35</v>
      </c>
    </row>
    <row r="7" spans="1:17" x14ac:dyDescent="0.25">
      <c r="G7" s="13"/>
      <c r="H7" s="13"/>
      <c r="I7" s="13"/>
      <c r="J7" s="13"/>
      <c r="K7" s="13"/>
      <c r="L7" s="13"/>
      <c r="M7" s="15"/>
      <c r="N7" s="15"/>
      <c r="O7" s="15"/>
      <c r="P7" s="15"/>
      <c r="Q7" s="3" t="s">
        <v>13</v>
      </c>
    </row>
    <row r="8" spans="1:17" x14ac:dyDescent="0.25">
      <c r="Q8" s="14" t="s">
        <v>16</v>
      </c>
    </row>
    <row r="9" spans="1:17" x14ac:dyDescent="0.25">
      <c r="Q9" s="14" t="s">
        <v>14</v>
      </c>
    </row>
    <row r="11" spans="1:17" ht="28.9" customHeight="1" x14ac:dyDescent="0.25">
      <c r="N11" s="23" t="s">
        <v>30</v>
      </c>
      <c r="O11" s="23"/>
      <c r="P11" s="15"/>
      <c r="Q11" s="13" t="s">
        <v>31</v>
      </c>
    </row>
    <row r="13" spans="1:17" x14ac:dyDescent="0.25"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7" hidden="1" x14ac:dyDescent="0.25"/>
    <row r="16" spans="1:17" ht="48.75" customHeight="1" x14ac:dyDescent="0.25">
      <c r="A16" s="31" t="s">
        <v>11</v>
      </c>
      <c r="B16" s="32"/>
      <c r="C16" s="33">
        <f>SUM(Q19:Q32)</f>
        <v>604368.55999999994</v>
      </c>
      <c r="D16" s="32"/>
      <c r="E16" s="7" t="s">
        <v>50</v>
      </c>
      <c r="F16" s="7" t="s">
        <v>51</v>
      </c>
      <c r="G16" s="7" t="s">
        <v>52</v>
      </c>
      <c r="H16" s="16" t="s">
        <v>32</v>
      </c>
      <c r="I16" s="16" t="s">
        <v>32</v>
      </c>
      <c r="J16" s="16"/>
      <c r="K16" s="7"/>
      <c r="L16" s="9"/>
      <c r="M16" s="11"/>
      <c r="N16" s="11"/>
      <c r="O16" s="11"/>
      <c r="P16" s="11"/>
      <c r="Q16" s="9"/>
    </row>
    <row r="17" spans="1:17" ht="30" customHeight="1" x14ac:dyDescent="0.25">
      <c r="A17" s="21" t="s">
        <v>0</v>
      </c>
      <c r="B17" s="21" t="s">
        <v>1</v>
      </c>
      <c r="C17" s="21" t="s">
        <v>2</v>
      </c>
      <c r="D17" s="21"/>
      <c r="E17" s="16" t="s">
        <v>23</v>
      </c>
      <c r="F17" s="16" t="s">
        <v>24</v>
      </c>
      <c r="G17" s="16" t="s">
        <v>25</v>
      </c>
      <c r="H17" s="9" t="s">
        <v>26</v>
      </c>
      <c r="I17" s="9" t="s">
        <v>27</v>
      </c>
      <c r="J17" s="9" t="s">
        <v>28</v>
      </c>
      <c r="K17" s="9" t="s">
        <v>29</v>
      </c>
      <c r="L17" s="34" t="s">
        <v>12</v>
      </c>
      <c r="M17" s="21" t="s">
        <v>8</v>
      </c>
      <c r="N17" s="21" t="s">
        <v>9</v>
      </c>
      <c r="O17" s="21" t="s">
        <v>10</v>
      </c>
      <c r="P17" s="21" t="s">
        <v>6</v>
      </c>
      <c r="Q17" s="30" t="s">
        <v>7</v>
      </c>
    </row>
    <row r="18" spans="1:17" x14ac:dyDescent="0.25">
      <c r="A18" s="22"/>
      <c r="B18" s="22"/>
      <c r="C18" s="12" t="s">
        <v>3</v>
      </c>
      <c r="D18" s="12" t="s">
        <v>4</v>
      </c>
      <c r="E18" s="10" t="s">
        <v>5</v>
      </c>
      <c r="F18" s="10" t="s">
        <v>5</v>
      </c>
      <c r="G18" s="10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35"/>
      <c r="M18" s="21"/>
      <c r="N18" s="21"/>
      <c r="O18" s="21"/>
      <c r="P18" s="21"/>
      <c r="Q18" s="30"/>
    </row>
    <row r="19" spans="1:17" x14ac:dyDescent="0.25">
      <c r="A19" s="18">
        <v>1</v>
      </c>
      <c r="B19" s="36" t="s">
        <v>38</v>
      </c>
      <c r="C19" s="19" t="s">
        <v>34</v>
      </c>
      <c r="D19" s="19">
        <v>400</v>
      </c>
      <c r="E19" s="17">
        <v>195</v>
      </c>
      <c r="F19" s="17">
        <v>192.321</v>
      </c>
      <c r="G19" s="17">
        <v>194.5</v>
      </c>
      <c r="H19" s="16"/>
      <c r="I19" s="16"/>
      <c r="J19" s="9"/>
      <c r="K19" s="9"/>
      <c r="L19" s="9">
        <f t="shared" ref="L19:L25" si="0">AVERAGE(E19:K19)</f>
        <v>193.94033333333334</v>
      </c>
      <c r="M19" s="11">
        <f t="shared" ref="M19:M25" si="1" xml:space="preserve"> COUNT(E19:K19)</f>
        <v>3</v>
      </c>
      <c r="N19" s="11">
        <f t="shared" ref="N19:N25" si="2">STDEV(E19:K19)</f>
        <v>1.4244930092258568</v>
      </c>
      <c r="O19" s="11">
        <f t="shared" ref="O19:O25" si="3">N19/L19*100</f>
        <v>0.73450065014455823</v>
      </c>
      <c r="P19" s="11" t="str">
        <f t="shared" ref="P19:P25" si="4">IF(O19&lt;33,"ОДНОРОДНЫЕ","НЕОДНОРОДНЫЕ")</f>
        <v>ОДНОРОДНЫЕ</v>
      </c>
      <c r="Q19" s="9">
        <f t="shared" ref="Q19:Q25" si="5">D19*L19</f>
        <v>77576.133333333331</v>
      </c>
    </row>
    <row r="20" spans="1:17" ht="30" x14ac:dyDescent="0.25">
      <c r="A20" s="18">
        <v>2</v>
      </c>
      <c r="B20" s="36" t="s">
        <v>39</v>
      </c>
      <c r="C20" s="19" t="s">
        <v>33</v>
      </c>
      <c r="D20" s="19">
        <v>35</v>
      </c>
      <c r="E20" s="17">
        <v>150</v>
      </c>
      <c r="F20" s="17">
        <v>140</v>
      </c>
      <c r="G20" s="17">
        <v>200</v>
      </c>
      <c r="H20" s="16"/>
      <c r="I20" s="16"/>
      <c r="J20" s="9"/>
      <c r="K20" s="9"/>
      <c r="L20" s="9">
        <f t="shared" si="0"/>
        <v>163.33333333333334</v>
      </c>
      <c r="M20" s="11">
        <f t="shared" si="1"/>
        <v>3</v>
      </c>
      <c r="N20" s="11">
        <f t="shared" si="2"/>
        <v>32.145502536643221</v>
      </c>
      <c r="O20" s="11">
        <f t="shared" si="3"/>
        <v>19.680919920393809</v>
      </c>
      <c r="P20" s="11" t="str">
        <f t="shared" si="4"/>
        <v>ОДНОРОДНЫЕ</v>
      </c>
      <c r="Q20" s="9">
        <f t="shared" si="5"/>
        <v>5716.666666666667</v>
      </c>
    </row>
    <row r="21" spans="1:17" x14ac:dyDescent="0.25">
      <c r="A21" s="18">
        <v>3</v>
      </c>
      <c r="B21" s="36" t="s">
        <v>40</v>
      </c>
      <c r="C21" s="19" t="s">
        <v>33</v>
      </c>
      <c r="D21" s="19">
        <v>100</v>
      </c>
      <c r="E21" s="17">
        <v>130</v>
      </c>
      <c r="F21" s="17">
        <v>123.58</v>
      </c>
      <c r="G21" s="17">
        <v>128</v>
      </c>
      <c r="H21" s="16"/>
      <c r="I21" s="16"/>
      <c r="J21" s="9"/>
      <c r="K21" s="9"/>
      <c r="L21" s="9">
        <f t="shared" si="0"/>
        <v>127.19333333333333</v>
      </c>
      <c r="M21" s="11">
        <f t="shared" si="1"/>
        <v>3</v>
      </c>
      <c r="N21" s="11">
        <f t="shared" si="2"/>
        <v>3.2851382517838332</v>
      </c>
      <c r="O21" s="11">
        <f t="shared" si="3"/>
        <v>2.5827912247370146</v>
      </c>
      <c r="P21" s="11" t="str">
        <f t="shared" si="4"/>
        <v>ОДНОРОДНЫЕ</v>
      </c>
      <c r="Q21" s="9">
        <f t="shared" si="5"/>
        <v>12719.333333333332</v>
      </c>
    </row>
    <row r="22" spans="1:17" ht="30" x14ac:dyDescent="0.25">
      <c r="A22" s="18">
        <v>4</v>
      </c>
      <c r="B22" s="36" t="s">
        <v>41</v>
      </c>
      <c r="C22" s="19" t="s">
        <v>33</v>
      </c>
      <c r="D22" s="19">
        <v>60</v>
      </c>
      <c r="E22" s="17">
        <v>1250</v>
      </c>
      <c r="F22" s="17">
        <v>1200</v>
      </c>
      <c r="G22" s="17">
        <v>1250.5999999999999</v>
      </c>
      <c r="H22" s="16"/>
      <c r="I22" s="16"/>
      <c r="J22" s="9"/>
      <c r="K22" s="9"/>
      <c r="L22" s="9">
        <f t="shared" si="0"/>
        <v>1233.5333333333333</v>
      </c>
      <c r="M22" s="11">
        <f t="shared" si="1"/>
        <v>3</v>
      </c>
      <c r="N22" s="11">
        <f t="shared" si="2"/>
        <v>29.042268047336314</v>
      </c>
      <c r="O22" s="11">
        <f t="shared" si="3"/>
        <v>2.3543966962657121</v>
      </c>
      <c r="P22" s="11" t="str">
        <f t="shared" si="4"/>
        <v>ОДНОРОДНЫЕ</v>
      </c>
      <c r="Q22" s="9">
        <f t="shared" si="5"/>
        <v>74012</v>
      </c>
    </row>
    <row r="23" spans="1:17" x14ac:dyDescent="0.25">
      <c r="A23" s="18">
        <v>5</v>
      </c>
      <c r="B23" s="36" t="s">
        <v>42</v>
      </c>
      <c r="C23" s="19" t="s">
        <v>34</v>
      </c>
      <c r="D23" s="19">
        <v>1500</v>
      </c>
      <c r="E23" s="17">
        <v>31.834</v>
      </c>
      <c r="F23" s="17">
        <v>30.016999999999999</v>
      </c>
      <c r="G23" s="17">
        <v>33.334000000000003</v>
      </c>
      <c r="H23" s="16"/>
      <c r="I23" s="16"/>
      <c r="J23" s="9"/>
      <c r="K23" s="9"/>
      <c r="L23" s="9">
        <f t="shared" si="0"/>
        <v>31.728333333333335</v>
      </c>
      <c r="M23" s="11">
        <f t="shared" si="1"/>
        <v>3</v>
      </c>
      <c r="N23" s="11">
        <f t="shared" si="2"/>
        <v>1.6610226769473497</v>
      </c>
      <c r="O23" s="11">
        <f t="shared" si="3"/>
        <v>5.2351400229469442</v>
      </c>
      <c r="P23" s="11" t="str">
        <f t="shared" si="4"/>
        <v>ОДНОРОДНЫЕ</v>
      </c>
      <c r="Q23" s="9">
        <f t="shared" si="5"/>
        <v>47592.5</v>
      </c>
    </row>
    <row r="24" spans="1:17" x14ac:dyDescent="0.25">
      <c r="A24" s="18">
        <v>6</v>
      </c>
      <c r="B24" s="36" t="s">
        <v>42</v>
      </c>
      <c r="C24" s="19" t="s">
        <v>33</v>
      </c>
      <c r="D24" s="19">
        <v>100</v>
      </c>
      <c r="E24" s="17">
        <v>710</v>
      </c>
      <c r="F24" s="17">
        <v>705.12</v>
      </c>
      <c r="G24" s="17">
        <v>708.2</v>
      </c>
      <c r="H24" s="16"/>
      <c r="I24" s="16"/>
      <c r="J24" s="9"/>
      <c r="K24" s="9"/>
      <c r="L24" s="9">
        <f t="shared" si="0"/>
        <v>707.7733333333332</v>
      </c>
      <c r="M24" s="11">
        <f t="shared" si="1"/>
        <v>3</v>
      </c>
      <c r="N24" s="11">
        <f t="shared" si="2"/>
        <v>2.4678195503993683</v>
      </c>
      <c r="O24" s="11">
        <f t="shared" si="3"/>
        <v>0.34867371150830329</v>
      </c>
      <c r="P24" s="11" t="str">
        <f t="shared" si="4"/>
        <v>ОДНОРОДНЫЕ</v>
      </c>
      <c r="Q24" s="9">
        <f t="shared" si="5"/>
        <v>70777.333333333314</v>
      </c>
    </row>
    <row r="25" spans="1:17" x14ac:dyDescent="0.25">
      <c r="A25" s="18">
        <v>7</v>
      </c>
      <c r="B25" s="36" t="s">
        <v>43</v>
      </c>
      <c r="C25" s="19" t="s">
        <v>33</v>
      </c>
      <c r="D25" s="19">
        <v>10</v>
      </c>
      <c r="E25" s="17">
        <v>240</v>
      </c>
      <c r="F25" s="17">
        <v>239.54</v>
      </c>
      <c r="G25" s="17">
        <v>245.6</v>
      </c>
      <c r="H25" s="16"/>
      <c r="I25" s="16"/>
      <c r="J25" s="9"/>
      <c r="K25" s="9"/>
      <c r="L25" s="9">
        <f t="shared" si="0"/>
        <v>241.71333333333334</v>
      </c>
      <c r="M25" s="11">
        <f t="shared" si="1"/>
        <v>3</v>
      </c>
      <c r="N25" s="11">
        <f t="shared" si="2"/>
        <v>3.3738010215976471</v>
      </c>
      <c r="O25" s="11">
        <f t="shared" si="3"/>
        <v>1.395786064041832</v>
      </c>
      <c r="P25" s="11" t="str">
        <f t="shared" si="4"/>
        <v>ОДНОРОДНЫЕ</v>
      </c>
      <c r="Q25" s="9">
        <f t="shared" si="5"/>
        <v>2417.1333333333332</v>
      </c>
    </row>
    <row r="26" spans="1:17" x14ac:dyDescent="0.25">
      <c r="A26" s="18">
        <v>8</v>
      </c>
      <c r="B26" s="36" t="s">
        <v>44</v>
      </c>
      <c r="C26" s="19" t="s">
        <v>33</v>
      </c>
      <c r="D26" s="19">
        <v>10</v>
      </c>
      <c r="E26" s="17">
        <v>7800</v>
      </c>
      <c r="F26" s="17">
        <v>7500</v>
      </c>
      <c r="G26" s="17">
        <v>8500</v>
      </c>
      <c r="H26" s="16"/>
      <c r="I26" s="16"/>
      <c r="J26" s="9"/>
      <c r="K26" s="9"/>
      <c r="L26" s="9">
        <f t="shared" ref="L26:L27" si="6">AVERAGE(E26:K26)</f>
        <v>7933.333333333333</v>
      </c>
      <c r="M26" s="11">
        <f t="shared" ref="M26:M27" si="7" xml:space="preserve"> COUNT(E26:K26)</f>
        <v>3</v>
      </c>
      <c r="N26" s="11">
        <f t="shared" ref="N26:N27" si="8">STDEV(E26:K26)</f>
        <v>513.16014394468846</v>
      </c>
      <c r="O26" s="11">
        <f t="shared" ref="O26:O27" si="9">N26/L26*100</f>
        <v>6.468405175773384</v>
      </c>
      <c r="P26" s="11" t="str">
        <f t="shared" ref="P26:P27" si="10">IF(O26&lt;33,"ОДНОРОДНЫЕ","НЕОДНОРОДНЫЕ")</f>
        <v>ОДНОРОДНЫЕ</v>
      </c>
      <c r="Q26" s="9">
        <f t="shared" ref="Q26:Q27" si="11">D26*L26</f>
        <v>79333.333333333328</v>
      </c>
    </row>
    <row r="27" spans="1:17" x14ac:dyDescent="0.25">
      <c r="A27" s="18">
        <v>9</v>
      </c>
      <c r="B27" s="36" t="s">
        <v>45</v>
      </c>
      <c r="C27" s="19" t="s">
        <v>33</v>
      </c>
      <c r="D27" s="19">
        <v>4</v>
      </c>
      <c r="E27" s="17">
        <v>10200</v>
      </c>
      <c r="F27" s="17">
        <v>10133.209999999999</v>
      </c>
      <c r="G27" s="17">
        <v>10130</v>
      </c>
      <c r="H27" s="16"/>
      <c r="I27" s="16"/>
      <c r="J27" s="9"/>
      <c r="K27" s="9"/>
      <c r="L27" s="9">
        <f t="shared" si="6"/>
        <v>10154.403333333334</v>
      </c>
      <c r="M27" s="11">
        <f t="shared" si="7"/>
        <v>3</v>
      </c>
      <c r="N27" s="11">
        <f t="shared" si="8"/>
        <v>39.520476127361519</v>
      </c>
      <c r="O27" s="11">
        <f t="shared" si="9"/>
        <v>0.3891954537361117</v>
      </c>
      <c r="P27" s="11" t="str">
        <f t="shared" si="10"/>
        <v>ОДНОРОДНЫЕ</v>
      </c>
      <c r="Q27" s="9">
        <f t="shared" si="11"/>
        <v>40617.613333333335</v>
      </c>
    </row>
    <row r="28" spans="1:17" x14ac:dyDescent="0.25">
      <c r="A28" s="18">
        <v>10</v>
      </c>
      <c r="B28" s="36" t="s">
        <v>45</v>
      </c>
      <c r="C28" s="19" t="s">
        <v>33</v>
      </c>
      <c r="D28" s="19">
        <v>13</v>
      </c>
      <c r="E28" s="17">
        <v>5100</v>
      </c>
      <c r="F28" s="17">
        <v>5066.6000000000004</v>
      </c>
      <c r="G28" s="17">
        <v>5068</v>
      </c>
      <c r="H28" s="16"/>
      <c r="I28" s="16"/>
      <c r="J28" s="9"/>
      <c r="K28" s="9"/>
      <c r="L28" s="9">
        <f t="shared" ref="L28:L29" si="12">AVERAGE(E28:K28)</f>
        <v>5078.2</v>
      </c>
      <c r="M28" s="11">
        <f t="shared" ref="M28:M29" si="13" xml:space="preserve"> COUNT(E28:K28)</f>
        <v>3</v>
      </c>
      <c r="N28" s="11">
        <f t="shared" ref="N28:N29" si="14">STDEV(E28:K28)</f>
        <v>18.89232648458087</v>
      </c>
      <c r="O28" s="11">
        <f t="shared" ref="O28:O29" si="15">N28/L28*100</f>
        <v>0.37202801159034443</v>
      </c>
      <c r="P28" s="11" t="str">
        <f t="shared" ref="P28:P29" si="16">IF(O28&lt;33,"ОДНОРОДНЫЕ","НЕОДНОРОДНЫЕ")</f>
        <v>ОДНОРОДНЫЕ</v>
      </c>
      <c r="Q28" s="9">
        <f t="shared" ref="Q28:Q29" si="17">D28*L28</f>
        <v>66016.599999999991</v>
      </c>
    </row>
    <row r="29" spans="1:17" ht="30" x14ac:dyDescent="0.25">
      <c r="A29" s="18">
        <v>11</v>
      </c>
      <c r="B29" s="36" t="s">
        <v>46</v>
      </c>
      <c r="C29" s="19" t="s">
        <v>33</v>
      </c>
      <c r="D29" s="19">
        <v>5</v>
      </c>
      <c r="E29" s="17">
        <v>10200</v>
      </c>
      <c r="F29" s="17">
        <v>10183.9</v>
      </c>
      <c r="G29" s="17">
        <v>10180</v>
      </c>
      <c r="H29" s="16"/>
      <c r="I29" s="16"/>
      <c r="J29" s="9"/>
      <c r="K29" s="9"/>
      <c r="L29" s="9">
        <f t="shared" si="12"/>
        <v>10187.966666666667</v>
      </c>
      <c r="M29" s="11">
        <f t="shared" si="13"/>
        <v>3</v>
      </c>
      <c r="N29" s="11">
        <f t="shared" si="14"/>
        <v>10.602043828117992</v>
      </c>
      <c r="O29" s="11">
        <f t="shared" si="15"/>
        <v>0.10406437491404558</v>
      </c>
      <c r="P29" s="11" t="str">
        <f t="shared" si="16"/>
        <v>ОДНОРОДНЫЕ</v>
      </c>
      <c r="Q29" s="9">
        <f t="shared" si="17"/>
        <v>50939.833333333336</v>
      </c>
    </row>
    <row r="30" spans="1:17" x14ac:dyDescent="0.25">
      <c r="A30" s="18">
        <v>12</v>
      </c>
      <c r="B30" s="36" t="s">
        <v>47</v>
      </c>
      <c r="C30" s="19" t="s">
        <v>33</v>
      </c>
      <c r="D30" s="19">
        <v>4</v>
      </c>
      <c r="E30" s="17">
        <v>3800</v>
      </c>
      <c r="F30" s="17">
        <v>3171.53</v>
      </c>
      <c r="G30" s="17">
        <v>3171.53</v>
      </c>
      <c r="H30" s="16"/>
      <c r="I30" s="16"/>
      <c r="J30" s="9"/>
      <c r="K30" s="9"/>
      <c r="L30" s="9">
        <f t="shared" ref="L30:L31" si="18">AVERAGE(E30:K30)</f>
        <v>3381.0200000000004</v>
      </c>
      <c r="M30" s="11">
        <f t="shared" ref="M30:M31" si="19" xml:space="preserve"> COUNT(E30:K30)</f>
        <v>3</v>
      </c>
      <c r="N30" s="11">
        <f t="shared" ref="N30:N31" si="20">STDEV(E30:K30)</f>
        <v>362.84732367760398</v>
      </c>
      <c r="O30" s="11">
        <f t="shared" ref="O30:O31" si="21">N30/L30*100</f>
        <v>10.731889301974077</v>
      </c>
      <c r="P30" s="11" t="str">
        <f t="shared" ref="P30:P31" si="22">IF(O30&lt;33,"ОДНОРОДНЫЕ","НЕОДНОРОДНЫЕ")</f>
        <v>ОДНОРОДНЫЕ</v>
      </c>
      <c r="Q30" s="9">
        <f t="shared" ref="Q30:Q31" si="23">D30*L30</f>
        <v>13524.080000000002</v>
      </c>
    </row>
    <row r="31" spans="1:17" x14ac:dyDescent="0.25">
      <c r="A31" s="18">
        <v>13</v>
      </c>
      <c r="B31" s="36" t="s">
        <v>48</v>
      </c>
      <c r="C31" s="19" t="s">
        <v>34</v>
      </c>
      <c r="D31" s="19">
        <v>20</v>
      </c>
      <c r="E31" s="17">
        <v>55</v>
      </c>
      <c r="F31" s="17">
        <v>54</v>
      </c>
      <c r="G31" s="17">
        <v>80</v>
      </c>
      <c r="H31" s="16"/>
      <c r="I31" s="16"/>
      <c r="J31" s="9"/>
      <c r="K31" s="9"/>
      <c r="L31" s="9">
        <f t="shared" si="18"/>
        <v>63</v>
      </c>
      <c r="M31" s="11">
        <f t="shared" si="19"/>
        <v>3</v>
      </c>
      <c r="N31" s="11">
        <f t="shared" si="20"/>
        <v>14.730919862656235</v>
      </c>
      <c r="O31" s="11">
        <f t="shared" si="21"/>
        <v>23.382412480406721</v>
      </c>
      <c r="P31" s="11" t="str">
        <f t="shared" si="22"/>
        <v>ОДНОРОДНЫЕ</v>
      </c>
      <c r="Q31" s="9">
        <f t="shared" si="23"/>
        <v>1260</v>
      </c>
    </row>
    <row r="32" spans="1:17" ht="60" x14ac:dyDescent="0.25">
      <c r="A32" s="18">
        <v>14</v>
      </c>
      <c r="B32" s="37" t="s">
        <v>49</v>
      </c>
      <c r="C32" s="19" t="s">
        <v>34</v>
      </c>
      <c r="D32" s="19">
        <v>700</v>
      </c>
      <c r="E32" s="17">
        <v>88</v>
      </c>
      <c r="F32" s="17">
        <v>87.14</v>
      </c>
      <c r="G32" s="17">
        <v>90</v>
      </c>
      <c r="H32" s="16"/>
      <c r="I32" s="16"/>
      <c r="J32" s="9"/>
      <c r="K32" s="9"/>
      <c r="L32" s="9">
        <f>AVERAGE(E32:K32)</f>
        <v>88.38</v>
      </c>
      <c r="M32" s="11">
        <f xml:space="preserve"> COUNT(E32:K32)</f>
        <v>3</v>
      </c>
      <c r="N32" s="11">
        <f>STDEV(E32:K32)</f>
        <v>1.4673786150820105</v>
      </c>
      <c r="O32" s="11">
        <f t="shared" ref="O32" si="24">N32/L32*100</f>
        <v>1.6603061949332549</v>
      </c>
      <c r="P32" s="11" t="str">
        <f t="shared" ref="P32" si="25">IF(O32&lt;33,"ОДНОРОДНЫЕ","НЕОДНОРОДНЫЕ")</f>
        <v>ОДНОРОДНЫЕ</v>
      </c>
      <c r="Q32" s="9">
        <f t="shared" ref="Q32" si="26">D32*L32</f>
        <v>61866</v>
      </c>
    </row>
    <row r="33" spans="1:19" x14ac:dyDescent="0.25">
      <c r="E33" s="8"/>
      <c r="F33" s="8"/>
      <c r="G33" s="8"/>
      <c r="R33" s="6"/>
      <c r="S33" s="1"/>
    </row>
    <row r="34" spans="1:19" x14ac:dyDescent="0.25">
      <c r="A34" s="28" t="s">
        <v>18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9" x14ac:dyDescent="0.25">
      <c r="A35" s="29" t="s">
        <v>17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9" ht="1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9" s="15" customFormat="1" x14ac:dyDescent="0.25">
      <c r="A37" s="24" t="s">
        <v>37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"/>
      <c r="S37" s="2"/>
    </row>
    <row r="38" spans="1:19" x14ac:dyDescent="0.25">
      <c r="P38" s="6"/>
    </row>
    <row r="43" spans="1:19" x14ac:dyDescent="0.25">
      <c r="P43" s="6"/>
    </row>
  </sheetData>
  <mergeCells count="18">
    <mergeCell ref="A37:Q37"/>
    <mergeCell ref="A36:Q36"/>
    <mergeCell ref="B13:P13"/>
    <mergeCell ref="A34:Q34"/>
    <mergeCell ref="A35:Q35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32">
    <cfRule type="containsText" dxfId="47" priority="46" operator="containsText" text="НЕ">
      <formula>NOT(ISERROR(SEARCH("НЕ",P32)))</formula>
    </cfRule>
    <cfRule type="containsText" dxfId="46" priority="47" operator="containsText" text="ОДНОРОДНЫЕ">
      <formula>NOT(ISERROR(SEARCH("ОДНОРОДНЫЕ",P32)))</formula>
    </cfRule>
    <cfRule type="containsText" dxfId="45" priority="48" operator="containsText" text="НЕОДНОРОДНЫЕ">
      <formula>NOT(ISERROR(SEARCH("НЕОДНОРОДНЫЕ",P32)))</formula>
    </cfRule>
  </conditionalFormatting>
  <conditionalFormatting sqref="P32">
    <cfRule type="containsText" dxfId="44" priority="43" operator="containsText" text="НЕОДНОРОДНЫЕ">
      <formula>NOT(ISERROR(SEARCH("НЕОДНОРОДНЫЕ",P32)))</formula>
    </cfRule>
    <cfRule type="containsText" dxfId="43" priority="44" operator="containsText" text="ОДНОРОДНЫЕ">
      <formula>NOT(ISERROR(SEARCH("ОДНОРОДНЫЕ",P32)))</formula>
    </cfRule>
    <cfRule type="containsText" dxfId="42" priority="45" operator="containsText" text="НЕОДНОРОДНЫЕ">
      <formula>NOT(ISERROR(SEARCH("НЕОДНОРОДНЫЕ",P32)))</formula>
    </cfRule>
  </conditionalFormatting>
  <conditionalFormatting sqref="P30:P31">
    <cfRule type="containsText" dxfId="41" priority="40" operator="containsText" text="НЕ">
      <formula>NOT(ISERROR(SEARCH("НЕ",P30)))</formula>
    </cfRule>
    <cfRule type="containsText" dxfId="40" priority="41" operator="containsText" text="ОДНОРОДНЫЕ">
      <formula>NOT(ISERROR(SEARCH("ОДНОРОДНЫЕ",P30)))</formula>
    </cfRule>
    <cfRule type="containsText" dxfId="39" priority="42" operator="containsText" text="НЕОДНОРОДНЫЕ">
      <formula>NOT(ISERROR(SEARCH("НЕОДНОРОДНЫЕ",P30)))</formula>
    </cfRule>
  </conditionalFormatting>
  <conditionalFormatting sqref="P30:P31">
    <cfRule type="containsText" dxfId="38" priority="37" operator="containsText" text="НЕОДНОРОДНЫЕ">
      <formula>NOT(ISERROR(SEARCH("НЕОДНОРОДНЫЕ",P30)))</formula>
    </cfRule>
    <cfRule type="containsText" dxfId="37" priority="38" operator="containsText" text="ОДНОРОДНЫЕ">
      <formula>NOT(ISERROR(SEARCH("ОДНОРОДНЫЕ",P30)))</formula>
    </cfRule>
    <cfRule type="containsText" dxfId="36" priority="39" operator="containsText" text="НЕОДНОРОДНЫЕ">
      <formula>NOT(ISERROR(SEARCH("НЕОДНОРОДНЫЕ",P30)))</formula>
    </cfRule>
  </conditionalFormatting>
  <conditionalFormatting sqref="P28:P29">
    <cfRule type="containsText" dxfId="35" priority="34" operator="containsText" text="НЕ">
      <formula>NOT(ISERROR(SEARCH("НЕ",P28)))</formula>
    </cfRule>
    <cfRule type="containsText" dxfId="34" priority="35" operator="containsText" text="ОДНОРОДНЫЕ">
      <formula>NOT(ISERROR(SEARCH("ОДНОРОДНЫЕ",P28)))</formula>
    </cfRule>
    <cfRule type="containsText" dxfId="33" priority="36" operator="containsText" text="НЕОДНОРОДНЫЕ">
      <formula>NOT(ISERROR(SEARCH("НЕОДНОРОДНЫЕ",P28)))</formula>
    </cfRule>
  </conditionalFormatting>
  <conditionalFormatting sqref="P28:P29">
    <cfRule type="containsText" dxfId="32" priority="31" operator="containsText" text="НЕОДНОРОДНЫЕ">
      <formula>NOT(ISERROR(SEARCH("НЕОДНОРОДНЫЕ",P28)))</formula>
    </cfRule>
    <cfRule type="containsText" dxfId="31" priority="32" operator="containsText" text="ОДНОРОДНЫЕ">
      <formula>NOT(ISERROR(SEARCH("ОДНОРОДНЫЕ",P28)))</formula>
    </cfRule>
    <cfRule type="containsText" dxfId="30" priority="33" operator="containsText" text="НЕОДНОРОДНЫЕ">
      <formula>NOT(ISERROR(SEARCH("НЕОДНОРОДНЫЕ",P28)))</formula>
    </cfRule>
  </conditionalFormatting>
  <conditionalFormatting sqref="P26:P27">
    <cfRule type="containsText" dxfId="29" priority="28" operator="containsText" text="НЕ">
      <formula>NOT(ISERROR(SEARCH("НЕ",P26)))</formula>
    </cfRule>
    <cfRule type="containsText" dxfId="28" priority="29" operator="containsText" text="ОДНОРОДНЫЕ">
      <formula>NOT(ISERROR(SEARCH("ОДНОРОДНЫЕ",P26)))</formula>
    </cfRule>
    <cfRule type="containsText" dxfId="27" priority="30" operator="containsText" text="НЕОДНОРОДНЫЕ">
      <formula>NOT(ISERROR(SEARCH("НЕОДНОРОДНЫЕ",P26)))</formula>
    </cfRule>
  </conditionalFormatting>
  <conditionalFormatting sqref="P26:P27">
    <cfRule type="containsText" dxfId="26" priority="25" operator="containsText" text="НЕОДНОРОДНЫЕ">
      <formula>NOT(ISERROR(SEARCH("НЕОДНОРОДНЫЕ",P26)))</formula>
    </cfRule>
    <cfRule type="containsText" dxfId="25" priority="26" operator="containsText" text="ОДНОРОДНЫЕ">
      <formula>NOT(ISERROR(SEARCH("ОДНОРОДНЫЕ",P26)))</formula>
    </cfRule>
    <cfRule type="containsText" dxfId="24" priority="27" operator="containsText" text="НЕОДНОРОДНЫЕ">
      <formula>NOT(ISERROR(SEARCH("НЕОДНОРОДНЫЕ",P26)))</formula>
    </cfRule>
  </conditionalFormatting>
  <conditionalFormatting sqref="P25">
    <cfRule type="containsText" dxfId="23" priority="22" operator="containsText" text="НЕ">
      <formula>NOT(ISERROR(SEARCH("НЕ",P25)))</formula>
    </cfRule>
    <cfRule type="containsText" dxfId="22" priority="23" operator="containsText" text="ОДНОРОДНЫЕ">
      <formula>NOT(ISERROR(SEARCH("ОДНОРОДНЫЕ",P25)))</formula>
    </cfRule>
    <cfRule type="containsText" dxfId="21" priority="24" operator="containsText" text="НЕОДНОРОДНЫЕ">
      <formula>NOT(ISERROR(SEARCH("НЕОДНОРОДНЫЕ",P25)))</formula>
    </cfRule>
  </conditionalFormatting>
  <conditionalFormatting sqref="P25">
    <cfRule type="containsText" dxfId="20" priority="19" operator="containsText" text="НЕОДНОРОДНЫЕ">
      <formula>NOT(ISERROR(SEARCH("НЕОДНОРОДНЫЕ",P25)))</formula>
    </cfRule>
    <cfRule type="containsText" dxfId="19" priority="20" operator="containsText" text="ОДНОРОДНЫЕ">
      <formula>NOT(ISERROR(SEARCH("ОДНОРОДНЫЕ",P25)))</formula>
    </cfRule>
    <cfRule type="containsText" dxfId="18" priority="21" operator="containsText" text="НЕОДНОРОДНЫЕ">
      <formula>NOT(ISERROR(SEARCH("НЕОДНОРОДНЫЕ",P25)))</formula>
    </cfRule>
  </conditionalFormatting>
  <conditionalFormatting sqref="P23:P24">
    <cfRule type="containsText" dxfId="17" priority="16" operator="containsText" text="НЕ">
      <formula>NOT(ISERROR(SEARCH("НЕ",P23)))</formula>
    </cfRule>
    <cfRule type="containsText" dxfId="16" priority="17" operator="containsText" text="ОДНОРОДНЫЕ">
      <formula>NOT(ISERROR(SEARCH("ОДНОРОДНЫЕ",P23)))</formula>
    </cfRule>
    <cfRule type="containsText" dxfId="15" priority="18" operator="containsText" text="НЕОДНОРОДНЫЕ">
      <formula>NOT(ISERROR(SEARCH("НЕОДНОРОДНЫЕ",P23)))</formula>
    </cfRule>
  </conditionalFormatting>
  <conditionalFormatting sqref="P23:P24">
    <cfRule type="containsText" dxfId="14" priority="13" operator="containsText" text="НЕОДНОРОДНЫЕ">
      <formula>NOT(ISERROR(SEARCH("НЕОДНОРОДНЫЕ",P23)))</formula>
    </cfRule>
    <cfRule type="containsText" dxfId="13" priority="14" operator="containsText" text="ОДНОРОДНЫЕ">
      <formula>NOT(ISERROR(SEARCH("ОДНОРОДНЫЕ",P23)))</formula>
    </cfRule>
    <cfRule type="containsText" dxfId="12" priority="15" operator="containsText" text="НЕОДНОРОДНЫЕ">
      <formula>NOT(ISERROR(SEARCH("НЕОДНОРОДНЫЕ",P23)))</formula>
    </cfRule>
  </conditionalFormatting>
  <conditionalFormatting sqref="P21:P22">
    <cfRule type="containsText" dxfId="11" priority="10" operator="containsText" text="НЕ">
      <formula>NOT(ISERROR(SEARCH("НЕ",P21)))</formula>
    </cfRule>
    <cfRule type="containsText" dxfId="10" priority="11" operator="containsText" text="ОДНОРОДНЫЕ">
      <formula>NOT(ISERROR(SEARCH("ОДНОРОДНЫЕ",P21)))</formula>
    </cfRule>
    <cfRule type="containsText" dxfId="9" priority="12" operator="containsText" text="НЕОДНОРОДНЫЕ">
      <formula>NOT(ISERROR(SEARCH("НЕОДНОРОДНЫЕ",P21)))</formula>
    </cfRule>
  </conditionalFormatting>
  <conditionalFormatting sqref="P21:P22">
    <cfRule type="containsText" dxfId="8" priority="7" operator="containsText" text="НЕОДНОРОДНЫЕ">
      <formula>NOT(ISERROR(SEARCH("НЕОДНОРОДНЫЕ",P21)))</formula>
    </cfRule>
    <cfRule type="containsText" dxfId="7" priority="8" operator="containsText" text="ОДНОРОДНЫЕ">
      <formula>NOT(ISERROR(SEARCH("ОДНОРОДНЫЕ",P21)))</formula>
    </cfRule>
    <cfRule type="containsText" dxfId="6" priority="9" operator="containsText" text="НЕОДНОРОДНЫЕ">
      <formula>NOT(ISERROR(SEARCH("НЕОДНОРОДНЫЕ",P21)))</formula>
    </cfRule>
  </conditionalFormatting>
  <conditionalFormatting sqref="P19:P20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0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hyperlinks>
    <hyperlink ref="B32" r:id="rId1" display="https://www.rlsnet.ru/active-substance/kaliia-xlorid-kalciia-xlorid-magniia-xlorid-natriia-acetat-natriia-xlorid-iablocnaia-kislota-3800"/>
  </hyperlinks>
  <pageMargins left="0.31496062992125984" right="0.19685039370078741" top="0.35433070866141736" bottom="0.35433070866141736" header="0.11811023622047245" footer="0.11811023622047245"/>
  <pageSetup paperSize="9" scale="7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2023-12-13T07:50:43Z</dcterms:modified>
</cp:coreProperties>
</file>