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7" i="1" l="1"/>
  <c r="F27" i="1" l="1"/>
  <c r="G27" i="1"/>
  <c r="L26" i="1" l="1"/>
  <c r="K26" i="1"/>
  <c r="J26" i="1"/>
  <c r="O26" i="1" s="1"/>
  <c r="L25" i="1"/>
  <c r="K25" i="1"/>
  <c r="J25" i="1"/>
  <c r="O25" i="1" s="1"/>
  <c r="J24" i="1"/>
  <c r="O24" i="1" s="1"/>
  <c r="K24" i="1"/>
  <c r="L24" i="1"/>
  <c r="L22" i="1"/>
  <c r="K22" i="1"/>
  <c r="J22" i="1"/>
  <c r="O22" i="1" s="1"/>
  <c r="J23" i="1"/>
  <c r="O23" i="1" s="1"/>
  <c r="K23" i="1"/>
  <c r="L23" i="1"/>
  <c r="J21" i="1"/>
  <c r="O21" i="1" s="1"/>
  <c r="L21" i="1"/>
  <c r="K21" i="1"/>
  <c r="L20" i="1"/>
  <c r="K20" i="1"/>
  <c r="J20" i="1"/>
  <c r="M26" i="1" l="1"/>
  <c r="N26" i="1" s="1"/>
  <c r="M25" i="1"/>
  <c r="N25" i="1" s="1"/>
  <c r="M24" i="1"/>
  <c r="N24" i="1" s="1"/>
  <c r="M23" i="1"/>
  <c r="N23" i="1" s="1"/>
  <c r="M22" i="1"/>
  <c r="N22" i="1" s="1"/>
  <c r="M20" i="1"/>
  <c r="N20" i="1" s="1"/>
  <c r="O20" i="1"/>
  <c r="M21" i="1"/>
  <c r="N21" i="1" s="1"/>
  <c r="C17" i="1" l="1"/>
</calcChain>
</file>

<file path=xl/sharedStrings.xml><?xml version="1.0" encoding="utf-8"?>
<sst xmlns="http://schemas.openxmlformats.org/spreadsheetml/2006/main" count="54" uniqueCount="44">
  <si>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</si>
  <si>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</si>
  <si>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</si>
  <si>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</si>
  <si>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</si>
  <si>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</si>
  <si>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</si>
  <si>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</si>
  <si>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</si>
  <si>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</si>
  <si>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</si>
  <si>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</si>
  <si>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</si>
  <si>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</si>
  <si>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</si>
  <si>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</si>
  <si>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</si>
  <si>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</si>
  <si>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</si>
  <si>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</si>
  <si>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</si>
  <si>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</si>
  <si>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</si>
  <si>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</si>
  <si>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</si>
  <si>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</si>
  <si>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</si>
  <si>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</si>
  <si>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</si>
  <si>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</t>
  </si>
  <si>
    <t>Бесконтактная мойка кузова легкового автомобиля</t>
  </si>
  <si>
    <t>Бесконтактная мойка кузова микроавтобуса</t>
  </si>
  <si>
    <t>Мойка кузова (облив с пеной и коврики) легкового автомобиля</t>
  </si>
  <si>
    <t>Мойка кузова (облив с пеной и коврики) микроавтобуса</t>
  </si>
  <si>
    <t>Мойка кузова (бесконтактная) и салона легкового автомобиля</t>
  </si>
  <si>
    <t>Мойка кузова (бесконтактная) и салона микроавтобуса</t>
  </si>
  <si>
    <t>Мойка двигателя автомобиля</t>
  </si>
  <si>
    <t>на оказание услуг по мойке автотранспортных средств</t>
  </si>
  <si>
    <t>№ 318-23</t>
  </si>
  <si>
    <t>КП вх.4486-12/23 от 06.12.2023</t>
  </si>
  <si>
    <t>КП вх.4485-12/23 от 06.12.2023</t>
  </si>
  <si>
    <t>КП вх.4484-12/23 от 06.12.2023</t>
  </si>
  <si>
    <t>Исходя из имеющегося у Заказчика объёма финансового обеспечения для осуществления закупки НМЦД устанавливается в размере  140150 руб. (сто сорок тысяч сто пятьдесят рублей 00 копеек)</t>
  </si>
  <si>
    <t>Усл.ед.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</si>
</sst>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C26" sqref="C20:C26"/>
    </sheetView>
  </sheetViews>
  <sheetFormatPr defaultRowHeight="15" x14ac:dyDescent="0.25"/>
  <cols>
    <col min="1" max="1" width="9.140625" style="5"/>
    <col min="2" max="2" width="39.28515625" style="5" customWidth="1"/>
    <col min="3" max="4" width="9.140625" style="5"/>
    <col min="5" max="7" width="16.28515625" style="1" bestFit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8.28515625" style="5" customWidth="1"/>
    <col min="15" max="15" width="13.28515625" style="1" customWidth="1"/>
    <col min="16" max="16384" width="9.140625" style="4"/>
  </cols>
  <sheetData>
    <row r="1" spans="2:15" x14ac:dyDescent="0.25">
      <c r="O1" s="6" t="s">
        <v>27</v>
      </c>
    </row>
    <row r="2" spans="2:15" ht="14.45" customHeight="1" x14ac:dyDescent="0.25">
      <c r="O2" s="6" t="s">
        <v>28</v>
      </c>
    </row>
    <row r="3" spans="2:15" x14ac:dyDescent="0.25">
      <c r="O3" s="6" t="s">
        <v>37</v>
      </c>
    </row>
    <row r="4" spans="2:15" ht="14.45" customHeight="1" x14ac:dyDescent="0.25">
      <c r="O4" s="6" t="s">
        <v>29</v>
      </c>
    </row>
    <row r="5" spans="2:15" ht="14.45" customHeight="1" x14ac:dyDescent="0.2">
      <c r="O5" s="7" t="s">
        <v>38</v>
      </c>
    </row>
    <row r="7" spans="2:15" hidden="1" x14ac:dyDescent="0.25"/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0" t="s">
        <v>20</v>
      </c>
      <c r="M12" s="20"/>
      <c r="O12" s="1" t="s">
        <v>18</v>
      </c>
    </row>
    <row r="14" spans="2:15" x14ac:dyDescent="0.25">
      <c r="B14" s="20" t="s">
        <v>19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2:15" hidden="1" x14ac:dyDescent="0.25"/>
    <row r="17" spans="1:15" s="5" customFormat="1" ht="47.25" customHeight="1" x14ac:dyDescent="0.25">
      <c r="A17" s="24" t="s">
        <v>14</v>
      </c>
      <c r="B17" s="25"/>
      <c r="C17" s="26">
        <f>SUMIF(O20:O26,"&gt;0")</f>
        <v>142303.33333333331</v>
      </c>
      <c r="D17" s="25"/>
      <c r="E17" s="8" t="s">
        <v>39</v>
      </c>
      <c r="F17" s="8" t="s">
        <v>40</v>
      </c>
      <c r="G17" s="8" t="s">
        <v>41</v>
      </c>
      <c r="H17" s="8"/>
      <c r="I17" s="8"/>
      <c r="J17" s="8"/>
      <c r="K17" s="9"/>
      <c r="L17" s="9"/>
      <c r="M17" s="9"/>
      <c r="N17" s="9"/>
      <c r="O17" s="8"/>
    </row>
    <row r="18" spans="1:15" s="5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8" t="s">
        <v>5</v>
      </c>
      <c r="F18" s="8" t="s">
        <v>7</v>
      </c>
      <c r="G18" s="8" t="s">
        <v>8</v>
      </c>
      <c r="H18" s="8" t="s">
        <v>22</v>
      </c>
      <c r="I18" s="8" t="s">
        <v>23</v>
      </c>
      <c r="J18" s="27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23" t="s">
        <v>10</v>
      </c>
    </row>
    <row r="19" spans="1:15" s="5" customFormat="1" ht="30" x14ac:dyDescent="0.25">
      <c r="A19" s="29"/>
      <c r="B19" s="30"/>
      <c r="C19" s="10" t="s">
        <v>3</v>
      </c>
      <c r="D19" s="9" t="s">
        <v>4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28"/>
      <c r="K19" s="29"/>
      <c r="L19" s="29"/>
      <c r="M19" s="29"/>
      <c r="N19" s="29"/>
      <c r="O19" s="23"/>
    </row>
    <row r="20" spans="1:15" s="5" customFormat="1" ht="30" x14ac:dyDescent="0.25">
      <c r="A20" s="11">
        <v>1</v>
      </c>
      <c r="B20" s="12" t="s">
        <v>30</v>
      </c>
      <c r="C20" s="13" t="s">
        <v>43</v>
      </c>
      <c r="D20" s="14">
        <v>130</v>
      </c>
      <c r="E20" s="8">
        <v>102</v>
      </c>
      <c r="F20" s="8">
        <v>105</v>
      </c>
      <c r="G20" s="8">
        <v>103</v>
      </c>
      <c r="H20" s="8"/>
      <c r="I20" s="8"/>
      <c r="J20" s="8">
        <f t="shared" ref="J20:J22" si="0">AVERAGE(E20:I20)</f>
        <v>103.33333333333333</v>
      </c>
      <c r="K20" s="9">
        <f t="shared" ref="K20:K22" si="1">COUNT(E20:I20)</f>
        <v>3</v>
      </c>
      <c r="L20" s="9">
        <f t="shared" ref="L20:L22" si="2">STDEV(E20:I20)</f>
        <v>1.5275252316519468</v>
      </c>
      <c r="M20" s="9">
        <f t="shared" ref="M20:M22" si="3">L20/J20*100</f>
        <v>1.4782502241793032</v>
      </c>
      <c r="N20" s="9" t="str">
        <f t="shared" ref="N20:N22" si="4">IF(M20&lt;33,"ОДНОРОДНЫЕ","НЕОДНОРОДНЫЕ")</f>
        <v>ОДНОРОДНЫЕ</v>
      </c>
      <c r="O20" s="8">
        <f t="shared" ref="O20:O22" si="5">D20*J20</f>
        <v>13433.333333333332</v>
      </c>
    </row>
    <row r="21" spans="1:15" s="5" customFormat="1" ht="30" x14ac:dyDescent="0.25">
      <c r="A21" s="11">
        <v>2</v>
      </c>
      <c r="B21" s="12" t="s">
        <v>31</v>
      </c>
      <c r="C21" s="13" t="s">
        <v>43</v>
      </c>
      <c r="D21" s="14">
        <v>90</v>
      </c>
      <c r="E21" s="8">
        <v>200</v>
      </c>
      <c r="F21" s="8">
        <v>202</v>
      </c>
      <c r="G21" s="8">
        <v>201</v>
      </c>
      <c r="H21" s="8"/>
      <c r="I21" s="8"/>
      <c r="J21" s="8">
        <f t="shared" si="0"/>
        <v>201</v>
      </c>
      <c r="K21" s="9">
        <f t="shared" si="1"/>
        <v>3</v>
      </c>
      <c r="L21" s="9">
        <f t="shared" si="2"/>
        <v>1</v>
      </c>
      <c r="M21" s="9">
        <f t="shared" si="3"/>
        <v>0.49751243781094528</v>
      </c>
      <c r="N21" s="9" t="str">
        <f t="shared" si="4"/>
        <v>ОДНОРОДНЫЕ</v>
      </c>
      <c r="O21" s="8">
        <f t="shared" si="5"/>
        <v>18090</v>
      </c>
    </row>
    <row r="22" spans="1:15" s="5" customFormat="1" ht="30" x14ac:dyDescent="0.25">
      <c r="A22" s="11">
        <v>3</v>
      </c>
      <c r="B22" s="12" t="s">
        <v>32</v>
      </c>
      <c r="C22" s="13" t="s">
        <v>43</v>
      </c>
      <c r="D22" s="14">
        <v>250</v>
      </c>
      <c r="E22" s="8">
        <v>286</v>
      </c>
      <c r="F22" s="8">
        <v>290</v>
      </c>
      <c r="G22" s="8">
        <v>295</v>
      </c>
      <c r="H22" s="8"/>
      <c r="I22" s="8"/>
      <c r="J22" s="8">
        <f t="shared" si="0"/>
        <v>290.33333333333331</v>
      </c>
      <c r="K22" s="9">
        <f t="shared" si="1"/>
        <v>3</v>
      </c>
      <c r="L22" s="9">
        <f t="shared" si="2"/>
        <v>4.5092497528228943</v>
      </c>
      <c r="M22" s="9">
        <f t="shared" si="3"/>
        <v>1.5531285026944528</v>
      </c>
      <c r="N22" s="9" t="str">
        <f t="shared" si="4"/>
        <v>ОДНОРОДНЫЕ</v>
      </c>
      <c r="O22" s="8">
        <f t="shared" si="5"/>
        <v>72583.333333333328</v>
      </c>
    </row>
    <row r="23" spans="1:15" s="5" customFormat="1" ht="30" x14ac:dyDescent="0.25">
      <c r="A23" s="11">
        <v>4</v>
      </c>
      <c r="B23" s="12" t="s">
        <v>33</v>
      </c>
      <c r="C23" s="13" t="s">
        <v>43</v>
      </c>
      <c r="D23" s="14">
        <v>90</v>
      </c>
      <c r="E23" s="8">
        <v>250</v>
      </c>
      <c r="F23" s="8">
        <v>260</v>
      </c>
      <c r="G23" s="8">
        <v>255</v>
      </c>
      <c r="H23" s="8"/>
      <c r="I23" s="8"/>
      <c r="J23" s="8">
        <f>AVERAGE(E23:I23)</f>
        <v>255</v>
      </c>
      <c r="K23" s="9">
        <f>COUNT(E23:I23)</f>
        <v>3</v>
      </c>
      <c r="L23" s="9">
        <f>STDEV(E23:I23)</f>
        <v>5</v>
      </c>
      <c r="M23" s="9">
        <f>L23/J23*100</f>
        <v>1.9607843137254901</v>
      </c>
      <c r="N23" s="9" t="str">
        <f>IF(M23&lt;33,"ОДНОРОДНЫЕ","НЕОДНОРОДНЫЕ")</f>
        <v>ОДНОРОДНЫЕ</v>
      </c>
      <c r="O23" s="8">
        <f>D23*J23</f>
        <v>22950</v>
      </c>
    </row>
    <row r="24" spans="1:15" s="5" customFormat="1" ht="30" x14ac:dyDescent="0.25">
      <c r="A24" s="11">
        <v>5</v>
      </c>
      <c r="B24" s="12" t="s">
        <v>34</v>
      </c>
      <c r="C24" s="13" t="s">
        <v>43</v>
      </c>
      <c r="D24" s="14">
        <v>60</v>
      </c>
      <c r="E24" s="8">
        <v>89</v>
      </c>
      <c r="F24" s="8">
        <v>90</v>
      </c>
      <c r="G24" s="8">
        <v>85</v>
      </c>
      <c r="H24" s="8"/>
      <c r="I24" s="8"/>
      <c r="J24" s="8">
        <f>AVERAGE(E24:I24)</f>
        <v>88</v>
      </c>
      <c r="K24" s="9">
        <f>COUNT(E24:I24)</f>
        <v>3</v>
      </c>
      <c r="L24" s="9">
        <f>STDEV(E24:I24)</f>
        <v>2.6457513110645907</v>
      </c>
      <c r="M24" s="9">
        <f>L24/J24*100</f>
        <v>3.0065355807552168</v>
      </c>
      <c r="N24" s="9" t="str">
        <f>IF(M24&lt;33,"ОДНОРОДНЫЕ","НЕОДНОРОДНЫЕ")</f>
        <v>ОДНОРОДНЫЕ</v>
      </c>
      <c r="O24" s="8">
        <f>D24*J24</f>
        <v>5280</v>
      </c>
    </row>
    <row r="25" spans="1:15" s="5" customFormat="1" ht="30" x14ac:dyDescent="0.25">
      <c r="A25" s="11">
        <v>6</v>
      </c>
      <c r="B25" s="12" t="s">
        <v>35</v>
      </c>
      <c r="C25" s="13" t="s">
        <v>43</v>
      </c>
      <c r="D25" s="14">
        <v>50</v>
      </c>
      <c r="E25" s="8">
        <v>101</v>
      </c>
      <c r="F25" s="8">
        <v>105</v>
      </c>
      <c r="G25" s="8">
        <v>110</v>
      </c>
      <c r="H25" s="8"/>
      <c r="I25" s="8"/>
      <c r="J25" s="8">
        <f t="shared" ref="J25:J26" si="6">AVERAGE(E25:I25)</f>
        <v>105.33333333333333</v>
      </c>
      <c r="K25" s="9">
        <f t="shared" ref="K25:K26" si="7">COUNT(E25:I25)</f>
        <v>3</v>
      </c>
      <c r="L25" s="9">
        <f t="shared" ref="L25:L26" si="8">STDEV(E25:I25)</f>
        <v>4.5092497528228943</v>
      </c>
      <c r="M25" s="9">
        <f t="shared" ref="M25:M26" si="9">L25/J25*100</f>
        <v>4.2809333096419886</v>
      </c>
      <c r="N25" s="9" t="str">
        <f t="shared" ref="N25:N26" si="10">IF(M25&lt;33,"ОДНОРОДНЫЕ","НЕОДНОРОДНЫЕ")</f>
        <v>ОДНОРОДНЫЕ</v>
      </c>
      <c r="O25" s="8">
        <f t="shared" ref="O25:O26" si="11">D25*J25</f>
        <v>5266.6666666666661</v>
      </c>
    </row>
    <row r="26" spans="1:15" s="5" customFormat="1" x14ac:dyDescent="0.25">
      <c r="A26" s="11">
        <v>7</v>
      </c>
      <c r="B26" s="12" t="s">
        <v>36</v>
      </c>
      <c r="C26" s="13" t="s">
        <v>43</v>
      </c>
      <c r="D26" s="14">
        <v>30</v>
      </c>
      <c r="E26" s="8">
        <v>150</v>
      </c>
      <c r="F26" s="8">
        <v>160</v>
      </c>
      <c r="G26" s="8">
        <v>160</v>
      </c>
      <c r="H26" s="8"/>
      <c r="I26" s="8"/>
      <c r="J26" s="8">
        <f t="shared" si="6"/>
        <v>156.66666666666666</v>
      </c>
      <c r="K26" s="9">
        <f t="shared" si="7"/>
        <v>3</v>
      </c>
      <c r="L26" s="9">
        <f t="shared" si="8"/>
        <v>5.7735026918962573</v>
      </c>
      <c r="M26" s="9">
        <f t="shared" si="9"/>
        <v>3.6852144841891006</v>
      </c>
      <c r="N26" s="9" t="str">
        <f t="shared" si="10"/>
        <v>ОДНОРОДНЫЕ</v>
      </c>
      <c r="O26" s="8">
        <f t="shared" si="11"/>
        <v>4700</v>
      </c>
    </row>
    <row r="27" spans="1:15" s="5" customFormat="1" ht="14.45" customHeight="1" x14ac:dyDescent="0.25">
      <c r="A27" s="9"/>
      <c r="B27" s="15" t="s">
        <v>25</v>
      </c>
      <c r="C27" s="16"/>
      <c r="D27" s="17"/>
      <c r="E27" s="8">
        <f>SUMPRODUCT(D$20:D$26,E20:E26)</f>
        <v>140150</v>
      </c>
      <c r="F27" s="8">
        <f>SUMPRODUCT(D$20:D$26,F20:F26)</f>
        <v>143180</v>
      </c>
      <c r="G27" s="8">
        <f>SUMPRODUCT(D$20:D$26,G20:G26)</f>
        <v>143580</v>
      </c>
      <c r="H27" s="8"/>
      <c r="I27" s="8"/>
      <c r="J27" s="8"/>
      <c r="K27" s="9"/>
      <c r="L27" s="9"/>
      <c r="M27" s="9"/>
      <c r="N27" s="9"/>
      <c r="O27" s="8"/>
    </row>
    <row r="28" spans="1:15" x14ac:dyDescent="0.25">
      <c r="A28" s="18"/>
    </row>
    <row r="29" spans="1:15" ht="33.6" customHeight="1" x14ac:dyDescent="0.25">
      <c r="A29" s="21" t="s">
        <v>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 ht="33.6" customHeight="1" x14ac:dyDescent="0.25">
      <c r="A30" s="22" t="s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s="19" customFormat="1" ht="14.25" x14ac:dyDescent="0.25">
      <c r="A32" s="31" t="s">
        <v>42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</row>
  </sheetData>
  <mergeCells count="17">
    <mergeCell ref="A32:O32"/>
    <mergeCell ref="L12:M12"/>
    <mergeCell ref="B14:N14"/>
    <mergeCell ref="A29:O29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7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7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2023-12-19T07:55:15Z</dcterms:modified>
</cp:coreProperties>
</file>