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E32" i="1" l="1"/>
  <c r="G32" i="1"/>
  <c r="F32" i="1"/>
  <c r="L28" i="1" l="1"/>
  <c r="K28" i="1"/>
  <c r="J28" i="1"/>
  <c r="O28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7" i="1"/>
  <c r="K27" i="1"/>
  <c r="J27" i="1"/>
  <c r="O27" i="1" s="1"/>
  <c r="L26" i="1"/>
  <c r="K26" i="1"/>
  <c r="J26" i="1"/>
  <c r="O26" i="1" s="1"/>
  <c r="L20" i="1"/>
  <c r="K20" i="1"/>
  <c r="J20" i="1"/>
  <c r="O20" i="1" s="1"/>
  <c r="J21" i="1"/>
  <c r="O21" i="1" s="1"/>
  <c r="K21" i="1"/>
  <c r="L21" i="1"/>
  <c r="J25" i="1"/>
  <c r="O25" i="1" s="1"/>
  <c r="K25" i="1"/>
  <c r="L25" i="1"/>
  <c r="L19" i="1"/>
  <c r="K19" i="1"/>
  <c r="J19" i="1"/>
  <c r="M22" i="1" l="1"/>
  <c r="N22" i="1" s="1"/>
  <c r="M28" i="1"/>
  <c r="N28" i="1" s="1"/>
  <c r="M23" i="1"/>
  <c r="N23" i="1" s="1"/>
  <c r="M31" i="1"/>
  <c r="N31" i="1" s="1"/>
  <c r="M24" i="1"/>
  <c r="N24" i="1" s="1"/>
  <c r="M30" i="1"/>
  <c r="N30" i="1" s="1"/>
  <c r="M27" i="1"/>
  <c r="N27" i="1" s="1"/>
  <c r="M29" i="1"/>
  <c r="N29" i="1" s="1"/>
  <c r="M20" i="1"/>
  <c r="N20" i="1" s="1"/>
  <c r="M26" i="1"/>
  <c r="N26" i="1" s="1"/>
  <c r="M21" i="1"/>
  <c r="N21" i="1" s="1"/>
  <c r="M25" i="1"/>
  <c r="N25" i="1" s="1"/>
  <c r="M19" i="1"/>
  <c r="N19" i="1" s="1"/>
  <c r="O19" i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<sst xmlns="http://schemas.openxmlformats.org/spreadsheetml/2006/main" count="53" uniqueCount="44">
  <si>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</si>
  <si>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</si>
  <si>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</si>
  <si>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</si>
  <si>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</si>
  <si>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</si>
  <si>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</si>
  <si>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</si>
  <si>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</si>
  <si>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</si>
  <si>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</si>
  <si>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</si>
  <si>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</si>
  <si>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</si>
  <si>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</si>
  <si>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</si>
  <si>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</si>
  <si>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</si>
  <si>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</si>
  <si>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</si>
  <si>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</si>
  <si>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</si>
  <si>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</si>
  <si>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</si>
  <si>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</si>
  <si>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</si>
  <si>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</si>
  <si>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</si>
  <si>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</si>
  <si>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</si>
  <si>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</si>
  <si>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Антитела класса IgG к вирусу краснухи</t>
  </si>
  <si>
    <t>Антитела класса IgМ к вирусу краснухи</t>
  </si>
  <si>
    <t>Хламидия трахоматис качественное определение ДНК</t>
  </si>
  <si>
    <t>Количественное определения  ДНК вируса гепатита В</t>
  </si>
  <si>
    <t>Количественное определения  РНК вируса гепатита С</t>
  </si>
  <si>
    <t>Скрин-титр ВПЧ - выявление и количественное определение ДНК вирусов папилломы человека (ВКР)</t>
  </si>
  <si>
    <t>Усл.ед.</t>
  </si>
  <si>
    <t>на оказание услуг по проведению лабораторных исследований путем запроса котировок</t>
  </si>
  <si>
    <t>№ 316-23</t>
  </si>
  <si>
    <t>КП вх.396-12/23 от 06.12.2023</t>
  </si>
  <si>
    <t>КП вх.4546-12/23 от 12.12.2023</t>
  </si>
  <si>
    <t>КП вх.4551-12/23 от 12.12.2023</t>
  </si>
  <si>
    <t>Исходя из имеющегося у Заказчика объёма финансового обеспечения для осуществления закупки НМЦД устанавливается в размере  1083550 руб. (один миллион восемьдесят три тысячи пятьсот пятьдесят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</si>
</sst>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2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85" zoomScaleNormal="85" zoomScalePageLayoutView="70" workbookViewId="0">
      <selection activeCell="J32" sqref="J32:T34"/>
    </sheetView>
  </sheetViews>
  <sheetFormatPr defaultRowHeight="15" x14ac:dyDescent="0.25"/>
  <cols>
    <col min="1" max="1" width="6" style="2" customWidth="1"/>
    <col min="2" max="2" width="42.7109375" style="2" customWidth="1"/>
    <col min="3" max="4" width="9.140625" style="2"/>
    <col min="5" max="7" width="15.85546875" style="3" customWidth="1"/>
    <col min="8" max="8" width="12.7109375" style="3" hidden="1" customWidth="1"/>
    <col min="9" max="9" width="9.855468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.7109375" style="2" customWidth="1"/>
    <col min="15" max="15" width="13.28515625" style="3" customWidth="1"/>
    <col min="16" max="16384" width="9.140625" style="1"/>
  </cols>
  <sheetData>
    <row r="1" spans="1:15" x14ac:dyDescent="0.25">
      <c r="A1" s="8"/>
      <c r="B1" s="8"/>
      <c r="C1" s="8"/>
      <c r="D1" s="8"/>
      <c r="E1" s="9"/>
      <c r="F1" s="9"/>
      <c r="G1" s="9"/>
      <c r="H1" s="9"/>
      <c r="I1" s="9"/>
      <c r="J1" s="9"/>
      <c r="K1" s="8"/>
      <c r="L1" s="8"/>
      <c r="M1" s="8"/>
      <c r="N1" s="8"/>
      <c r="O1" s="10" t="s">
        <v>27</v>
      </c>
    </row>
    <row r="2" spans="1:15" x14ac:dyDescent="0.25">
      <c r="A2" s="8"/>
      <c r="B2" s="8"/>
      <c r="C2" s="8"/>
      <c r="D2" s="8"/>
      <c r="E2" s="9"/>
      <c r="F2" s="9"/>
      <c r="G2" s="9"/>
      <c r="H2" s="9"/>
      <c r="I2" s="9"/>
      <c r="J2" s="9"/>
      <c r="K2" s="8"/>
      <c r="L2" s="8"/>
      <c r="M2" s="8"/>
      <c r="N2" s="8"/>
      <c r="O2" s="10" t="s">
        <v>28</v>
      </c>
    </row>
    <row r="3" spans="1:15" x14ac:dyDescent="0.25">
      <c r="A3" s="8"/>
      <c r="B3" s="8"/>
      <c r="C3" s="8"/>
      <c r="D3" s="8"/>
      <c r="E3" s="9"/>
      <c r="F3" s="9"/>
      <c r="G3" s="9"/>
      <c r="H3" s="9"/>
      <c r="I3" s="9"/>
      <c r="J3" s="9"/>
      <c r="K3" s="8"/>
      <c r="L3" s="8"/>
      <c r="M3" s="8"/>
      <c r="N3" s="8"/>
      <c r="O3" s="10" t="s">
        <v>38</v>
      </c>
    </row>
    <row r="4" spans="1:15" x14ac:dyDescent="0.25">
      <c r="A4" s="8"/>
      <c r="B4" s="8"/>
      <c r="C4" s="8"/>
      <c r="D4" s="8"/>
      <c r="E4" s="9"/>
      <c r="F4" s="9"/>
      <c r="G4" s="9"/>
      <c r="H4" s="9"/>
      <c r="I4" s="9"/>
      <c r="J4" s="9"/>
      <c r="K4" s="8"/>
      <c r="L4" s="8"/>
      <c r="M4" s="8"/>
      <c r="N4" s="8"/>
      <c r="O4" s="10" t="s">
        <v>29</v>
      </c>
    </row>
    <row r="5" spans="1:15" x14ac:dyDescent="0.25">
      <c r="A5" s="8"/>
      <c r="B5" s="8"/>
      <c r="C5" s="8"/>
      <c r="D5" s="8"/>
      <c r="E5" s="9"/>
      <c r="F5" s="9"/>
      <c r="G5" s="9"/>
      <c r="H5" s="9"/>
      <c r="I5" s="9"/>
      <c r="J5" s="9"/>
      <c r="K5" s="8"/>
      <c r="L5" s="8"/>
      <c r="M5" s="8"/>
      <c r="N5" s="8"/>
      <c r="O5" s="10" t="s">
        <v>30</v>
      </c>
    </row>
    <row r="6" spans="1:15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8"/>
      <c r="L6" s="8"/>
      <c r="M6" s="8"/>
      <c r="N6" s="8"/>
      <c r="O6" s="28" t="s">
        <v>39</v>
      </c>
    </row>
    <row r="7" spans="1:15" s="5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5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5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5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5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31" t="s">
        <v>20</v>
      </c>
      <c r="M11" s="31"/>
      <c r="N11" s="8"/>
      <c r="O11" s="9" t="s">
        <v>18</v>
      </c>
    </row>
    <row r="12" spans="1:15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x14ac:dyDescent="0.25">
      <c r="A13" s="8"/>
      <c r="B13" s="31" t="s">
        <v>19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9"/>
    </row>
    <row r="14" spans="1:15" hidden="1" x14ac:dyDescent="0.25">
      <c r="A14" s="8"/>
      <c r="B14" s="8"/>
      <c r="C14" s="8"/>
      <c r="D14" s="8"/>
      <c r="E14" s="9"/>
      <c r="F14" s="9"/>
      <c r="G14" s="9"/>
      <c r="H14" s="9"/>
      <c r="I14" s="9"/>
      <c r="J14" s="9"/>
      <c r="K14" s="8"/>
      <c r="L14" s="8"/>
      <c r="M14" s="8"/>
      <c r="N14" s="8"/>
      <c r="O14" s="9"/>
    </row>
    <row r="15" spans="1:15" x14ac:dyDescent="0.25">
      <c r="A15" s="8"/>
      <c r="B15" s="8"/>
      <c r="C15" s="8"/>
      <c r="D15" s="8"/>
      <c r="E15" s="9"/>
      <c r="F15" s="9"/>
      <c r="G15" s="9"/>
      <c r="H15" s="9"/>
      <c r="I15" s="9"/>
      <c r="J15" s="9"/>
      <c r="K15" s="8"/>
      <c r="L15" s="8"/>
      <c r="M15" s="8"/>
      <c r="N15" s="8"/>
      <c r="O15" s="9"/>
    </row>
    <row r="16" spans="1:15" s="4" customFormat="1" ht="45" customHeight="1" x14ac:dyDescent="0.25">
      <c r="A16" s="34" t="s">
        <v>14</v>
      </c>
      <c r="B16" s="34"/>
      <c r="C16" s="33">
        <f>SUMIF(O19:O24,"&gt;0")</f>
        <v>1109066.6666666665</v>
      </c>
      <c r="D16" s="34"/>
      <c r="E16" s="27" t="s">
        <v>40</v>
      </c>
      <c r="F16" s="27" t="s">
        <v>41</v>
      </c>
      <c r="G16" s="27" t="s">
        <v>42</v>
      </c>
      <c r="H16" s="13"/>
      <c r="I16" s="14"/>
      <c r="J16" s="14"/>
      <c r="K16" s="15"/>
      <c r="L16" s="15"/>
      <c r="M16" s="15"/>
      <c r="N16" s="15"/>
      <c r="O16" s="14"/>
    </row>
    <row r="17" spans="1:15" s="4" customFormat="1" ht="30" customHeight="1" x14ac:dyDescent="0.25">
      <c r="A17" s="34" t="s">
        <v>0</v>
      </c>
      <c r="B17" s="34" t="s">
        <v>1</v>
      </c>
      <c r="C17" s="34" t="s">
        <v>2</v>
      </c>
      <c r="D17" s="34"/>
      <c r="E17" s="14" t="s">
        <v>5</v>
      </c>
      <c r="F17" s="14" t="s">
        <v>7</v>
      </c>
      <c r="G17" s="14" t="s">
        <v>8</v>
      </c>
      <c r="H17" s="14" t="s">
        <v>22</v>
      </c>
      <c r="I17" s="14" t="s">
        <v>23</v>
      </c>
      <c r="J17" s="33" t="s">
        <v>15</v>
      </c>
      <c r="K17" s="34" t="s">
        <v>11</v>
      </c>
      <c r="L17" s="34" t="s">
        <v>12</v>
      </c>
      <c r="M17" s="34" t="s">
        <v>13</v>
      </c>
      <c r="N17" s="34" t="s">
        <v>9</v>
      </c>
      <c r="O17" s="33" t="s">
        <v>10</v>
      </c>
    </row>
    <row r="18" spans="1:15" s="4" customFormat="1" ht="30" x14ac:dyDescent="0.25">
      <c r="A18" s="34"/>
      <c r="B18" s="35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33"/>
      <c r="K18" s="34"/>
      <c r="L18" s="34"/>
      <c r="M18" s="34"/>
      <c r="N18" s="34"/>
      <c r="O18" s="33"/>
    </row>
    <row r="19" spans="1:15" s="6" customFormat="1" ht="33.6" customHeight="1" x14ac:dyDescent="0.25">
      <c r="A19" s="15">
        <v>1</v>
      </c>
      <c r="B19" s="16" t="s">
        <v>31</v>
      </c>
      <c r="C19" s="17" t="s">
        <v>37</v>
      </c>
      <c r="D19" s="17">
        <v>200</v>
      </c>
      <c r="E19" s="18">
        <v>245</v>
      </c>
      <c r="F19" s="14">
        <v>270</v>
      </c>
      <c r="G19" s="14">
        <v>265</v>
      </c>
      <c r="H19" s="14"/>
      <c r="I19" s="14"/>
      <c r="J19" s="14">
        <f t="shared" ref="J19:J20" si="0">AVERAGE(E19:I19)</f>
        <v>260</v>
      </c>
      <c r="K19" s="15">
        <f t="shared" ref="K19:K20" si="1">COUNT(E19:I19)</f>
        <v>3</v>
      </c>
      <c r="L19" s="15">
        <f t="shared" ref="L19:L20" si="2">STDEV(E19:I19)</f>
        <v>13.228756555322953</v>
      </c>
      <c r="M19" s="15">
        <f t="shared" ref="M19:M20" si="3">L19/J19*100</f>
        <v>5.087983290508828</v>
      </c>
      <c r="N19" s="15" t="str">
        <f t="shared" ref="N19:N20" si="4">IF(M19&lt;33,"ОДНОРОДНЫЕ","НЕОДНОРОДНЫЕ")</f>
        <v>ОДНОРОДНЫЕ</v>
      </c>
      <c r="O19" s="14">
        <f t="shared" ref="O19:O20" si="5">D19*J19</f>
        <v>52000</v>
      </c>
    </row>
    <row r="20" spans="1:15" s="6" customFormat="1" ht="28.9" customHeight="1" x14ac:dyDescent="0.25">
      <c r="A20" s="15">
        <v>2</v>
      </c>
      <c r="B20" s="16" t="s">
        <v>32</v>
      </c>
      <c r="C20" s="17" t="s">
        <v>37</v>
      </c>
      <c r="D20" s="17">
        <v>200</v>
      </c>
      <c r="E20" s="18">
        <v>245</v>
      </c>
      <c r="F20" s="14">
        <v>270</v>
      </c>
      <c r="G20" s="14">
        <v>265</v>
      </c>
      <c r="H20" s="14"/>
      <c r="I20" s="14"/>
      <c r="J20" s="14">
        <f t="shared" si="0"/>
        <v>260</v>
      </c>
      <c r="K20" s="15">
        <f t="shared" si="1"/>
        <v>3</v>
      </c>
      <c r="L20" s="15">
        <f t="shared" si="2"/>
        <v>13.228756555322953</v>
      </c>
      <c r="M20" s="15">
        <f t="shared" si="3"/>
        <v>5.087983290508828</v>
      </c>
      <c r="N20" s="15" t="str">
        <f t="shared" si="4"/>
        <v>ОДНОРОДНЫЕ</v>
      </c>
      <c r="O20" s="14">
        <f t="shared" si="5"/>
        <v>52000</v>
      </c>
    </row>
    <row r="21" spans="1:15" s="6" customFormat="1" ht="30" customHeight="1" x14ac:dyDescent="0.25">
      <c r="A21" s="15">
        <v>3</v>
      </c>
      <c r="B21" s="16" t="s">
        <v>33</v>
      </c>
      <c r="C21" s="17" t="s">
        <v>37</v>
      </c>
      <c r="D21" s="17">
        <v>900</v>
      </c>
      <c r="E21" s="18">
        <v>185</v>
      </c>
      <c r="F21" s="14">
        <v>200</v>
      </c>
      <c r="G21" s="14">
        <v>195</v>
      </c>
      <c r="H21" s="14"/>
      <c r="I21" s="14"/>
      <c r="J21" s="14">
        <f>AVERAGE(E21:I21)</f>
        <v>193.33333333333334</v>
      </c>
      <c r="K21" s="15">
        <f>COUNT(E21:I21)</f>
        <v>3</v>
      </c>
      <c r="L21" s="15">
        <f>STDEV(E21:I21)</f>
        <v>7.6376261582597333</v>
      </c>
      <c r="M21" s="15">
        <f>L21/J21*100</f>
        <v>3.9504962887550343</v>
      </c>
      <c r="N21" s="15" t="str">
        <f>IF(M21&lt;33,"ОДНОРОДНЫЕ","НЕОДНОРОДНЫЕ")</f>
        <v>ОДНОРОДНЫЕ</v>
      </c>
      <c r="O21" s="14">
        <f>D21*J21</f>
        <v>174000</v>
      </c>
    </row>
    <row r="22" spans="1:15" s="6" customFormat="1" ht="28.9" customHeight="1" x14ac:dyDescent="0.25">
      <c r="A22" s="15">
        <v>4</v>
      </c>
      <c r="B22" s="16" t="s">
        <v>34</v>
      </c>
      <c r="C22" s="17" t="s">
        <v>37</v>
      </c>
      <c r="D22" s="17">
        <v>15</v>
      </c>
      <c r="E22" s="18">
        <v>1455</v>
      </c>
      <c r="F22" s="14">
        <v>1470</v>
      </c>
      <c r="G22" s="14">
        <v>1465</v>
      </c>
      <c r="H22" s="14"/>
      <c r="I22" s="14"/>
      <c r="J22" s="14">
        <f t="shared" ref="J22:J23" si="6">AVERAGE(E22:I22)</f>
        <v>1463.3333333333333</v>
      </c>
      <c r="K22" s="15">
        <f t="shared" ref="K22:K23" si="7">COUNT(E22:I22)</f>
        <v>3</v>
      </c>
      <c r="L22" s="15">
        <f t="shared" ref="L22:L23" si="8">STDEV(E22:I22)</f>
        <v>7.6376261582597333</v>
      </c>
      <c r="M22" s="15">
        <f t="shared" ref="M22:M23" si="9">L22/J22*100</f>
        <v>0.52193345045055128</v>
      </c>
      <c r="N22" s="15" t="str">
        <f t="shared" ref="N22:N23" si="10">IF(M22&lt;33,"ОДНОРОДНЫЕ","НЕОДНОРОДНЫЕ")</f>
        <v>ОДНОРОДНЫЕ</v>
      </c>
      <c r="O22" s="14">
        <f t="shared" ref="O22:O23" si="11">D22*J22</f>
        <v>21950</v>
      </c>
    </row>
    <row r="23" spans="1:15" s="6" customFormat="1" ht="28.9" customHeight="1" x14ac:dyDescent="0.25">
      <c r="A23" s="15">
        <v>5</v>
      </c>
      <c r="B23" s="16" t="s">
        <v>35</v>
      </c>
      <c r="C23" s="17" t="s">
        <v>37</v>
      </c>
      <c r="D23" s="17">
        <v>15</v>
      </c>
      <c r="E23" s="18">
        <v>1815</v>
      </c>
      <c r="F23" s="14">
        <v>1840</v>
      </c>
      <c r="G23" s="14">
        <v>1835</v>
      </c>
      <c r="H23" s="14"/>
      <c r="I23" s="14"/>
      <c r="J23" s="14">
        <f t="shared" si="6"/>
        <v>1830</v>
      </c>
      <c r="K23" s="15">
        <f t="shared" si="7"/>
        <v>3</v>
      </c>
      <c r="L23" s="15">
        <f t="shared" si="8"/>
        <v>13.228756555322953</v>
      </c>
      <c r="M23" s="15">
        <f t="shared" si="9"/>
        <v>0.72288287187557121</v>
      </c>
      <c r="N23" s="15" t="str">
        <f t="shared" si="10"/>
        <v>ОДНОРОДНЫЕ</v>
      </c>
      <c r="O23" s="14">
        <f t="shared" si="11"/>
        <v>27450</v>
      </c>
    </row>
    <row r="24" spans="1:15" s="6" customFormat="1" ht="46.5" customHeight="1" x14ac:dyDescent="0.25">
      <c r="A24" s="15">
        <v>6</v>
      </c>
      <c r="B24" s="19" t="s">
        <v>36</v>
      </c>
      <c r="C24" s="17" t="s">
        <v>37</v>
      </c>
      <c r="D24" s="17">
        <v>1000</v>
      </c>
      <c r="E24" s="18">
        <v>770</v>
      </c>
      <c r="F24" s="14">
        <v>790</v>
      </c>
      <c r="G24" s="14">
        <v>785</v>
      </c>
      <c r="H24" s="14"/>
      <c r="I24" s="14"/>
      <c r="J24" s="14">
        <f t="shared" ref="J24" si="12">AVERAGE(E24:I24)</f>
        <v>781.66666666666663</v>
      </c>
      <c r="K24" s="15">
        <f t="shared" ref="K24" si="13">COUNT(E24:I24)</f>
        <v>3</v>
      </c>
      <c r="L24" s="15">
        <f t="shared" ref="L24" si="14">STDEV(E24:I24)</f>
        <v>10.408329997330664</v>
      </c>
      <c r="M24" s="15">
        <f t="shared" ref="M24" si="15">L24/J24*100</f>
        <v>1.3315560764175691</v>
      </c>
      <c r="N24" s="15" t="str">
        <f t="shared" ref="N24" si="16">IF(M24&lt;33,"ОДНОРОДНЫЕ","НЕОДНОРОДНЫЕ")</f>
        <v>ОДНОРОДНЫЕ</v>
      </c>
      <c r="O24" s="14">
        <f t="shared" ref="O24" si="17">D24*J24</f>
        <v>781666.66666666663</v>
      </c>
    </row>
    <row r="25" spans="1:15" s="6" customFormat="1" ht="42" hidden="1" customHeight="1" x14ac:dyDescent="0.25">
      <c r="A25" s="15"/>
      <c r="B25" s="19"/>
      <c r="C25" s="20"/>
      <c r="D25" s="20"/>
      <c r="E25" s="14"/>
      <c r="F25" s="14"/>
      <c r="G25" s="14"/>
      <c r="H25" s="14"/>
      <c r="I25" s="14"/>
      <c r="J25" s="14" t="e">
        <f>AVERAGE(E25:I25)</f>
        <v>#DIV/0!</v>
      </c>
      <c r="K25" s="15">
        <f>COUNT(E25:I25)</f>
        <v>0</v>
      </c>
      <c r="L25" s="15" t="e">
        <f>STDEV(E25:I25)</f>
        <v>#DIV/0!</v>
      </c>
      <c r="M25" s="15" t="e">
        <f>L25/J25*100</f>
        <v>#DIV/0!</v>
      </c>
      <c r="N25" s="15" t="e">
        <f>IF(M25&lt;33,"ОДНОРОДНЫЕ","НЕОДНОРОДНЫЕ")</f>
        <v>#DIV/0!</v>
      </c>
      <c r="O25" s="14" t="e">
        <f>D25*J25</f>
        <v>#DIV/0!</v>
      </c>
    </row>
    <row r="26" spans="1:15" s="6" customFormat="1" ht="28.9" hidden="1" customHeight="1" x14ac:dyDescent="0.25">
      <c r="A26" s="15"/>
      <c r="B26" s="19"/>
      <c r="C26" s="21"/>
      <c r="D26" s="21"/>
      <c r="E26" s="14"/>
      <c r="F26" s="14"/>
      <c r="G26" s="14"/>
      <c r="H26" s="14"/>
      <c r="I26" s="14"/>
      <c r="J26" s="14" t="e">
        <f t="shared" ref="J26:J27" si="18">AVERAGE(E26:I26)</f>
        <v>#DIV/0!</v>
      </c>
      <c r="K26" s="15">
        <f t="shared" ref="K26:K27" si="19">COUNT(E26:I26)</f>
        <v>0</v>
      </c>
      <c r="L26" s="15" t="e">
        <f t="shared" ref="L26:L27" si="20">STDEV(E26:I26)</f>
        <v>#DIV/0!</v>
      </c>
      <c r="M26" s="15" t="e">
        <f t="shared" ref="M26:M27" si="21">L26/J26*100</f>
        <v>#DIV/0!</v>
      </c>
      <c r="N26" s="15" t="e">
        <f t="shared" ref="N26:N27" si="22">IF(M26&lt;33,"ОДНОРОДНЫЕ","НЕОДНОРОДНЫЕ")</f>
        <v>#DIV/0!</v>
      </c>
      <c r="O26" s="14" t="e">
        <f t="shared" ref="O26:O27" si="23">D26*J26</f>
        <v>#DIV/0!</v>
      </c>
    </row>
    <row r="27" spans="1:15" s="6" customFormat="1" ht="43.9" hidden="1" customHeight="1" x14ac:dyDescent="0.25">
      <c r="A27" s="15"/>
      <c r="B27" s="19"/>
      <c r="C27" s="21"/>
      <c r="D27" s="21"/>
      <c r="E27" s="14"/>
      <c r="F27" s="14"/>
      <c r="G27" s="14"/>
      <c r="H27" s="14"/>
      <c r="I27" s="14"/>
      <c r="J27" s="14" t="e">
        <f t="shared" si="18"/>
        <v>#DIV/0!</v>
      </c>
      <c r="K27" s="15">
        <f t="shared" si="19"/>
        <v>0</v>
      </c>
      <c r="L27" s="15" t="e">
        <f t="shared" si="20"/>
        <v>#DIV/0!</v>
      </c>
      <c r="M27" s="15" t="e">
        <f t="shared" si="21"/>
        <v>#DIV/0!</v>
      </c>
      <c r="N27" s="15" t="e">
        <f t="shared" si="22"/>
        <v>#DIV/0!</v>
      </c>
      <c r="O27" s="14" t="e">
        <f t="shared" si="23"/>
        <v>#DIV/0!</v>
      </c>
    </row>
    <row r="28" spans="1:15" s="6" customFormat="1" ht="43.9" hidden="1" customHeight="1" x14ac:dyDescent="0.25">
      <c r="A28" s="15"/>
      <c r="B28" s="19"/>
      <c r="C28" s="15"/>
      <c r="D28" s="22"/>
      <c r="E28" s="14"/>
      <c r="F28" s="14"/>
      <c r="G28" s="14"/>
      <c r="H28" s="14"/>
      <c r="I28" s="14"/>
      <c r="J28" s="14" t="e">
        <f t="shared" ref="J28" si="24">AVERAGE(E28:I28)</f>
        <v>#DIV/0!</v>
      </c>
      <c r="K28" s="15">
        <f t="shared" ref="K28" si="25">COUNT(E28:I28)</f>
        <v>0</v>
      </c>
      <c r="L28" s="15" t="e">
        <f t="shared" ref="L28" si="26">STDEV(E28:I28)</f>
        <v>#DIV/0!</v>
      </c>
      <c r="M28" s="15" t="e">
        <f t="shared" ref="M28" si="27">L28/J28*100</f>
        <v>#DIV/0!</v>
      </c>
      <c r="N28" s="15" t="e">
        <f t="shared" ref="N28" si="28">IF(M28&lt;33,"ОДНОРОДНЫЕ","НЕОДНОРОДНЫЕ")</f>
        <v>#DIV/0!</v>
      </c>
      <c r="O28" s="14" t="e">
        <f t="shared" ref="O28" si="29">D28*J28</f>
        <v>#DIV/0!</v>
      </c>
    </row>
    <row r="29" spans="1:15" s="6" customFormat="1" ht="31.9" hidden="1" customHeight="1" x14ac:dyDescent="0.25">
      <c r="A29" s="15"/>
      <c r="B29" s="19"/>
      <c r="C29" s="15"/>
      <c r="D29" s="22"/>
      <c r="E29" s="14"/>
      <c r="F29" s="14"/>
      <c r="G29" s="14"/>
      <c r="H29" s="14"/>
      <c r="I29" s="14"/>
      <c r="J29" s="14" t="e">
        <f t="shared" ref="J29:J31" si="30">AVERAGE(E29:I29)</f>
        <v>#DIV/0!</v>
      </c>
      <c r="K29" s="15">
        <f t="shared" ref="K29:K31" si="31">COUNT(E29:I29)</f>
        <v>0</v>
      </c>
      <c r="L29" s="15" t="e">
        <f t="shared" ref="L29:L31" si="32">STDEV(E29:I29)</f>
        <v>#DIV/0!</v>
      </c>
      <c r="M29" s="15" t="e">
        <f t="shared" ref="M29:M31" si="33">L29/J29*100</f>
        <v>#DIV/0!</v>
      </c>
      <c r="N29" s="15" t="e">
        <f t="shared" ref="N29:N31" si="34">IF(M29&lt;33,"ОДНОРОДНЫЕ","НЕОДНОРОДНЫЕ")</f>
        <v>#DIV/0!</v>
      </c>
      <c r="O29" s="14" t="e">
        <f t="shared" ref="O29:O31" si="35">D29*J29</f>
        <v>#DIV/0!</v>
      </c>
    </row>
    <row r="30" spans="1:15" s="6" customFormat="1" ht="28.9" hidden="1" customHeight="1" x14ac:dyDescent="0.25">
      <c r="A30" s="15"/>
      <c r="B30" s="19"/>
      <c r="C30" s="15"/>
      <c r="D30" s="22"/>
      <c r="E30" s="14"/>
      <c r="F30" s="14"/>
      <c r="G30" s="14"/>
      <c r="H30" s="14"/>
      <c r="I30" s="14"/>
      <c r="J30" s="14" t="e">
        <f t="shared" si="30"/>
        <v>#DIV/0!</v>
      </c>
      <c r="K30" s="15">
        <f t="shared" si="31"/>
        <v>0</v>
      </c>
      <c r="L30" s="15" t="e">
        <f t="shared" si="32"/>
        <v>#DIV/0!</v>
      </c>
      <c r="M30" s="15" t="e">
        <f t="shared" si="33"/>
        <v>#DIV/0!</v>
      </c>
      <c r="N30" s="15" t="e">
        <f t="shared" si="34"/>
        <v>#DIV/0!</v>
      </c>
      <c r="O30" s="14" t="e">
        <f t="shared" si="35"/>
        <v>#DIV/0!</v>
      </c>
    </row>
    <row r="31" spans="1:15" s="6" customFormat="1" ht="28.15" hidden="1" customHeight="1" x14ac:dyDescent="0.25">
      <c r="A31" s="15"/>
      <c r="B31" s="19"/>
      <c r="C31" s="15"/>
      <c r="D31" s="22"/>
      <c r="E31" s="14"/>
      <c r="F31" s="14"/>
      <c r="G31" s="14"/>
      <c r="H31" s="14"/>
      <c r="I31" s="14"/>
      <c r="J31" s="14" t="e">
        <f t="shared" si="30"/>
        <v>#DIV/0!</v>
      </c>
      <c r="K31" s="15">
        <f t="shared" si="31"/>
        <v>0</v>
      </c>
      <c r="L31" s="15" t="e">
        <f t="shared" si="32"/>
        <v>#DIV/0!</v>
      </c>
      <c r="M31" s="15" t="e">
        <f t="shared" si="33"/>
        <v>#DIV/0!</v>
      </c>
      <c r="N31" s="15" t="e">
        <f t="shared" si="34"/>
        <v>#DIV/0!</v>
      </c>
      <c r="O31" s="14" t="e">
        <f t="shared" si="35"/>
        <v>#DIV/0!</v>
      </c>
    </row>
    <row r="32" spans="1:15" s="6" customFormat="1" ht="17.45" customHeight="1" x14ac:dyDescent="0.25">
      <c r="A32" s="15"/>
      <c r="B32" s="19" t="s">
        <v>25</v>
      </c>
      <c r="C32" s="15"/>
      <c r="D32" s="22"/>
      <c r="E32" s="14">
        <f>SUMPRODUCT($D$19:$D$24,E19:E24)</f>
        <v>1083550</v>
      </c>
      <c r="F32" s="14">
        <f t="shared" ref="F32:G32" si="36">SUMPRODUCT($D$19:$D$24,F19:F24)</f>
        <v>1127650</v>
      </c>
      <c r="G32" s="14">
        <f t="shared" si="36"/>
        <v>1116000</v>
      </c>
      <c r="H32" s="14"/>
      <c r="I32" s="14"/>
      <c r="J32" s="14"/>
      <c r="K32" s="15"/>
      <c r="L32" s="15"/>
      <c r="M32" s="15"/>
      <c r="N32" s="15"/>
      <c r="O32" s="14"/>
    </row>
    <row r="33" spans="1:15" s="6" customFormat="1" ht="17.45" hidden="1" customHeight="1" x14ac:dyDescent="0.25">
      <c r="A33" s="23"/>
      <c r="B33" s="24"/>
      <c r="C33" s="23"/>
      <c r="D33" s="25"/>
      <c r="E33" s="26"/>
      <c r="F33" s="26"/>
      <c r="G33" s="26"/>
      <c r="H33" s="26"/>
      <c r="I33" s="26"/>
      <c r="J33" s="26"/>
      <c r="K33" s="23"/>
      <c r="L33" s="23"/>
      <c r="M33" s="23"/>
      <c r="N33" s="23"/>
      <c r="O33" s="26"/>
    </row>
    <row r="34" spans="1:15" s="5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8"/>
      <c r="L34" s="8"/>
      <c r="M34" s="8"/>
      <c r="N34" s="8"/>
      <c r="O34" s="9"/>
    </row>
    <row r="35" spans="1:15" s="7" customFormat="1" ht="25.15" customHeight="1" x14ac:dyDescent="0.25">
      <c r="A35" s="32" t="s">
        <v>26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s="7" customFormat="1" ht="39.6" customHeight="1" x14ac:dyDescent="0.25">
      <c r="A36" s="32" t="s">
        <v>24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s="7" customForma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s="7" customFormat="1" ht="34.15" customHeight="1" x14ac:dyDescent="0.25">
      <c r="A38" s="30" t="s">
        <v>43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42" spans="1:15" x14ac:dyDescent="0.25">
      <c r="L42" s="29"/>
    </row>
  </sheetData>
  <mergeCells count="17">
    <mergeCell ref="C17:D17"/>
    <mergeCell ref="A38:O38"/>
    <mergeCell ref="L11:M11"/>
    <mergeCell ref="B13:N13"/>
    <mergeCell ref="A35:O35"/>
    <mergeCell ref="A36:O36"/>
    <mergeCell ref="A37:O3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1 N25:N27 N29:N33">
    <cfRule type="containsText" dxfId="29" priority="34" operator="containsText" text="НЕ">
      <formula>NOT(ISERROR(SEARCH("НЕ",N19)))</formula>
    </cfRule>
    <cfRule type="containsText" dxfId="28" priority="35" operator="containsText" text="ОДНОРОДНЫЕ">
      <formula>NOT(ISERROR(SEARCH("ОДНОРОДНЫЕ",N19)))</formula>
    </cfRule>
    <cfRule type="containsText" dxfId="27" priority="36" operator="containsText" text="НЕОДНОРОДНЫЕ">
      <formula>NOT(ISERROR(SEARCH("НЕОДНОРОДНЫЕ",N19)))</formula>
    </cfRule>
  </conditionalFormatting>
  <conditionalFormatting sqref="N19:N21 N25:N27 N29:N33">
    <cfRule type="containsText" dxfId="26" priority="31" operator="containsText" text="НЕОДНОРОДНЫЕ">
      <formula>NOT(ISERROR(SEARCH("НЕОДНОРОДНЫЕ",N19)))</formula>
    </cfRule>
    <cfRule type="containsText" dxfId="25" priority="32" operator="containsText" text="ОДНОРОДНЫЕ">
      <formula>NOT(ISERROR(SEARCH("ОДНОРОДНЫЕ",N19)))</formula>
    </cfRule>
    <cfRule type="containsText" dxfId="24" priority="33" operator="containsText" text="НЕОДНОРОДНЫЕ">
      <formula>NOT(ISERROR(SEARCH("НЕОДНОРОДНЫЕ",N19)))</formula>
    </cfRule>
  </conditionalFormatting>
  <conditionalFormatting sqref="N22">
    <cfRule type="containsText" dxfId="23" priority="22" operator="containsText" text="НЕ">
      <formula>NOT(ISERROR(SEARCH("НЕ",N22)))</formula>
    </cfRule>
    <cfRule type="containsText" dxfId="22" priority="23" operator="containsText" text="ОДНОРОДНЫЕ">
      <formula>NOT(ISERROR(SEARCH("ОДНОРОДНЫЕ",N22)))</formula>
    </cfRule>
    <cfRule type="containsText" dxfId="21" priority="24" operator="containsText" text="НЕОДНОРОДНЫЕ">
      <formula>NOT(ISERROR(SEARCH("НЕОДНОРОДНЫЕ",N22)))</formula>
    </cfRule>
  </conditionalFormatting>
  <conditionalFormatting sqref="N22">
    <cfRule type="containsText" dxfId="20" priority="19" operator="containsText" text="НЕОДНОРОДНЫЕ">
      <formula>NOT(ISERROR(SEARCH("НЕОДНОРОДНЫЕ",N22)))</formula>
    </cfRule>
    <cfRule type="containsText" dxfId="19" priority="20" operator="containsText" text="ОДНОРОДНЫЕ">
      <formula>NOT(ISERROR(SEARCH("ОДНОРОДНЫЕ",N22)))</formula>
    </cfRule>
    <cfRule type="containsText" dxfId="18" priority="21" operator="containsText" text="НЕОДНОРОДНЫЕ">
      <formula>NOT(ISERROR(SEARCH("НЕОДНОРОДНЫЕ",N22)))</formula>
    </cfRule>
  </conditionalFormatting>
  <conditionalFormatting sqref="N23">
    <cfRule type="containsText" dxfId="17" priority="16" operator="containsText" text="НЕ">
      <formula>NOT(ISERROR(SEARCH("НЕ",N23)))</formula>
    </cfRule>
    <cfRule type="containsText" dxfId="16" priority="17" operator="containsText" text="ОДНОРОДНЫЕ">
      <formula>NOT(ISERROR(SEARCH("ОДНОРОДНЫЕ",N23)))</formula>
    </cfRule>
    <cfRule type="containsText" dxfId="15" priority="18" operator="containsText" text="НЕОДНОРОДНЫЕ">
      <formula>NOT(ISERROR(SEARCH("НЕОДНОРОДНЫЕ",N23)))</formula>
    </cfRule>
  </conditionalFormatting>
  <conditionalFormatting sqref="N23">
    <cfRule type="containsText" dxfId="14" priority="13" operator="containsText" text="НЕОДНОРОДНЫЕ">
      <formula>NOT(ISERROR(SEARCH("НЕОДНОРОДНЫЕ",N23)))</formula>
    </cfRule>
    <cfRule type="containsText" dxfId="13" priority="14" operator="containsText" text="ОДНОРОДНЫЕ">
      <formula>NOT(ISERROR(SEARCH("ОДНОРОДНЫЕ",N23)))</formula>
    </cfRule>
    <cfRule type="containsText" dxfId="12" priority="15" operator="containsText" text="НЕОДНОРОДНЫЕ">
      <formula>NOT(ISERROR(SEARCH("НЕОДНОРОДНЫЕ",N23)))</formula>
    </cfRule>
  </conditionalFormatting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8">
    <cfRule type="containsText" dxfId="5" priority="4" operator="containsText" text="НЕ">
      <formula>NOT(ISERROR(SEARCH("НЕ",N28)))</formula>
    </cfRule>
    <cfRule type="containsText" dxfId="4" priority="5" operator="containsText" text="ОДНОРОДНЫЕ">
      <formula>NOT(ISERROR(SEARCH("ОДНОРОДНЫЕ",N28)))</formula>
    </cfRule>
    <cfRule type="containsText" dxfId="3" priority="6" operator="containsText" text="НЕОДНОРОДНЫЕ">
      <formula>NOT(ISERROR(SEARCH("НЕОДНОРОДНЫЕ",N28)))</formula>
    </cfRule>
  </conditionalFormatting>
  <conditionalFormatting sqref="N28">
    <cfRule type="containsText" dxfId="2" priority="1" operator="containsText" text="НЕОДНОРОДНЫЕ">
      <formula>NOT(ISERROR(SEARCH("НЕОДНОРОДНЫЕ",N28)))</formula>
    </cfRule>
    <cfRule type="containsText" dxfId="1" priority="2" operator="containsText" text="ОДНОРОДНЫЕ">
      <formula>NOT(ISERROR(SEARCH("ОДНОРОДНЫЕ",N28)))</formula>
    </cfRule>
    <cfRule type="containsText" dxfId="0" priority="3" operator="containsText" text="НЕОДНОРОДНЫЕ">
      <formula>NOT(ISERROR(SEARCH("НЕОДНОРОДНЫЕ",N28)))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2023-12-20T06:46:37Z</dcterms:modified>
</cp:coreProperties>
</file>