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J20" i="1"/>
  <c r="O20" i="1" s="1"/>
  <c r="F25" i="1" l="1"/>
  <c r="G25" i="1"/>
  <c r="E25" i="1"/>
  <c r="K20" i="1" l="1"/>
  <c r="L23" i="1" l="1"/>
  <c r="K23" i="1"/>
  <c r="L22" i="1"/>
  <c r="K22" i="1"/>
  <c r="L20" i="1"/>
  <c r="J23" i="1"/>
  <c r="J22" i="1"/>
  <c r="O22" i="1" s="1"/>
  <c r="L24" i="1"/>
  <c r="J24" i="1"/>
  <c r="O24" i="1" s="1"/>
  <c r="K24" i="1"/>
  <c r="J21" i="1" l="1"/>
  <c r="O21" i="1" s="1"/>
  <c r="M24" i="1"/>
  <c r="K21" i="1"/>
  <c r="L21" i="1"/>
  <c r="M21" i="1" s="1"/>
  <c r="N21" i="1" s="1"/>
  <c r="M23" i="1"/>
  <c r="N23" i="1" s="1"/>
  <c r="M20" i="1"/>
  <c r="N20" i="1" s="1"/>
  <c r="M22" i="1"/>
  <c r="N22" i="1" s="1"/>
  <c r="O23" i="1"/>
  <c r="C17" i="1"/>
  <c r="N24" i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<sst xmlns="http://schemas.openxmlformats.org/spreadsheetml/2006/main" count="37" uniqueCount="35">
  <si>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</si>
  <si>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</si>
  <si>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</si>
  <si>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</si>
  <si>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</si>
  <si>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</si>
  <si>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</si>
  <si>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</si>
  <si>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</si>
  <si>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</si>
  <si>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</si>
  <si>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</si>
  <si>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</si>
  <si>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</si>
  <si>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</si>
  <si>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</si>
  <si>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</si>
  <si>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</si>
  <si>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</si>
  <si>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</si>
  <si>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Приложение № 4</t>
  </si>
  <si>
    <t>к Извещению о проведении закупки</t>
  </si>
  <si>
    <t>путем запроса котировок в электронной форме</t>
  </si>
  <si>
    <t>на оказание услуг по индивидуальному дозиметрическому контролю персонала, работающего в зоне ионизирующего излучения</t>
  </si>
  <si>
    <t>Источник № 2</t>
  </si>
  <si>
    <t>Источник № 3</t>
  </si>
  <si>
    <t>Источник № 1</t>
  </si>
  <si>
    <t>усл.ед.</t>
  </si>
  <si>
    <t>Оказание услуг по индивидуальному дозиметрическому контролю персонала, работающего в зоне ионизирующего излучения</t>
  </si>
  <si>
    <t>№ 314-23</t>
  </si>
  <si>
    <t>Исходя из имеющегося у Заказчика объёма финансового обеспечения для осуществления закупки НМЦД устанавливается в размере 218800 руб. (двести восемнадцать тысяч восемьсот рублей 00 копеек)</t>
  </si>
  <si>
    <t>КП вх 4544-12/23 от 11.12.2023</t>
  </si>
  <si>
    <t>КП вх 4554-12/23 от 12.12.2023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</si>
  <si>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</si>
  <si>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 4553-12/23 от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</si>
</sst>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SheetLayoutView="84" zoomScalePageLayoutView="70" workbookViewId="0">
      <selection activeCell="F31" sqref="F31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7" width="17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0.28515625" style="7" customWidth="1"/>
    <col min="14" max="14" width="18.7109375" style="7" customWidth="1"/>
    <col min="15" max="15" width="13.28515625" style="1" customWidth="1"/>
    <col min="16" max="16384" width="9.140625" style="8"/>
  </cols>
  <sheetData>
    <row r="1" spans="2:15" x14ac:dyDescent="0.25">
      <c r="O1" s="5" t="s">
        <v>20</v>
      </c>
    </row>
    <row r="2" spans="2:15" ht="14.45" customHeight="1" x14ac:dyDescent="0.25">
      <c r="O2" s="5" t="s">
        <v>21</v>
      </c>
    </row>
    <row r="3" spans="2:15" x14ac:dyDescent="0.25">
      <c r="O3" s="5" t="s">
        <v>23</v>
      </c>
    </row>
    <row r="4" spans="2:15" ht="14.45" customHeight="1" x14ac:dyDescent="0.25">
      <c r="O4" s="5" t="s">
        <v>22</v>
      </c>
    </row>
    <row r="5" spans="2:15" ht="14.45" customHeight="1" x14ac:dyDescent="0.2">
      <c r="O5" s="6" t="s">
        <v>29</v>
      </c>
    </row>
    <row r="6" spans="2:15" hidden="1" x14ac:dyDescent="0.25"/>
    <row r="8" spans="2:15" x14ac:dyDescent="0.25">
      <c r="O8" s="3" t="s">
        <v>13</v>
      </c>
    </row>
    <row r="9" spans="2:15" x14ac:dyDescent="0.25">
      <c r="O9" s="4" t="s">
        <v>18</v>
      </c>
    </row>
    <row r="10" spans="2:15" x14ac:dyDescent="0.25">
      <c r="O10" s="4" t="s">
        <v>14</v>
      </c>
    </row>
    <row r="12" spans="2:15" ht="28.9" customHeight="1" x14ac:dyDescent="0.25">
      <c r="L12" s="28" t="s">
        <v>17</v>
      </c>
      <c r="M12" s="28"/>
      <c r="O12" s="1" t="s">
        <v>15</v>
      </c>
    </row>
    <row r="13" spans="2:15" ht="18.75" x14ac:dyDescent="0.25">
      <c r="O13" s="2"/>
    </row>
    <row r="14" spans="2:15" ht="18.75" x14ac:dyDescent="0.25">
      <c r="B14" s="28" t="s">
        <v>16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"/>
    </row>
    <row r="15" spans="2:15" hidden="1" x14ac:dyDescent="0.25"/>
    <row r="17" spans="1:17" s="7" customFormat="1" ht="70.900000000000006" customHeight="1" x14ac:dyDescent="0.25">
      <c r="A17" s="30" t="s">
        <v>11</v>
      </c>
      <c r="B17" s="31"/>
      <c r="C17" s="32">
        <f>SUMIF(O20:O24,"&gt;0")</f>
        <v>272800</v>
      </c>
      <c r="D17" s="31"/>
      <c r="E17" s="17" t="s">
        <v>34</v>
      </c>
      <c r="F17" s="17" t="s">
        <v>32</v>
      </c>
      <c r="G17" s="17" t="s">
        <v>31</v>
      </c>
      <c r="H17" s="9"/>
      <c r="I17" s="10"/>
      <c r="J17" s="10"/>
      <c r="K17" s="11"/>
      <c r="L17" s="11"/>
      <c r="M17" s="11"/>
      <c r="N17" s="11"/>
      <c r="O17" s="10"/>
    </row>
    <row r="18" spans="1:17" s="7" customFormat="1" ht="30" customHeight="1" x14ac:dyDescent="0.25">
      <c r="A18" s="25" t="s">
        <v>0</v>
      </c>
      <c r="B18" s="25" t="s">
        <v>1</v>
      </c>
      <c r="C18" s="25" t="s">
        <v>2</v>
      </c>
      <c r="D18" s="25"/>
      <c r="E18" s="10" t="s">
        <v>26</v>
      </c>
      <c r="F18" s="10" t="s">
        <v>24</v>
      </c>
      <c r="G18" s="10" t="s">
        <v>25</v>
      </c>
      <c r="H18" s="10"/>
      <c r="I18" s="10"/>
      <c r="J18" s="33" t="s">
        <v>12</v>
      </c>
      <c r="K18" s="25" t="s">
        <v>8</v>
      </c>
      <c r="L18" s="25" t="s">
        <v>9</v>
      </c>
      <c r="M18" s="25" t="s">
        <v>10</v>
      </c>
      <c r="N18" s="25" t="s">
        <v>6</v>
      </c>
      <c r="O18" s="29" t="s">
        <v>7</v>
      </c>
    </row>
    <row r="19" spans="1:17" s="7" customFormat="1" x14ac:dyDescent="0.25">
      <c r="A19" s="25"/>
      <c r="B19" s="25"/>
      <c r="C19" s="11" t="s">
        <v>3</v>
      </c>
      <c r="D19" s="11" t="s">
        <v>4</v>
      </c>
      <c r="E19" s="10" t="s">
        <v>5</v>
      </c>
      <c r="F19" s="10" t="s">
        <v>5</v>
      </c>
      <c r="G19" s="10" t="s">
        <v>5</v>
      </c>
      <c r="H19" s="10"/>
      <c r="I19" s="10"/>
      <c r="J19" s="34"/>
      <c r="K19" s="25"/>
      <c r="L19" s="25"/>
      <c r="M19" s="25"/>
      <c r="N19" s="25"/>
      <c r="O19" s="29"/>
    </row>
    <row r="20" spans="1:17" s="7" customFormat="1" ht="63.75" x14ac:dyDescent="0.25">
      <c r="A20" s="11">
        <v>1</v>
      </c>
      <c r="B20" s="22" t="s">
        <v>28</v>
      </c>
      <c r="C20" s="21" t="s">
        <v>27</v>
      </c>
      <c r="D20" s="20">
        <v>248</v>
      </c>
      <c r="E20" s="23">
        <f>218800/248</f>
        <v>882.25806451612902</v>
      </c>
      <c r="F20" s="19">
        <v>1120</v>
      </c>
      <c r="G20" s="19">
        <v>1300</v>
      </c>
      <c r="H20" s="10"/>
      <c r="I20" s="10"/>
      <c r="J20" s="10">
        <f>FLOOR(AVERAGE(E20:I20),2)</f>
        <v>1100</v>
      </c>
      <c r="K20" s="11">
        <f>COUNT(E20:I20)</f>
        <v>3</v>
      </c>
      <c r="L20" s="11">
        <f t="shared" ref="L20:L23" si="0">STDEV(E20:I20)</f>
        <v>209.53502195314405</v>
      </c>
      <c r="M20" s="11">
        <f t="shared" ref="M20:M23" si="1">L20/J20*100</f>
        <v>19.048638359376731</v>
      </c>
      <c r="N20" s="11" t="str">
        <f t="shared" ref="N20:N23" si="2">IF(M20&lt;33,"ОДНОРОДНЫЕ","НЕОДНОРОДНЫЕ")</f>
        <v>ОДНОРОДНЫЕ</v>
      </c>
      <c r="O20" s="10">
        <f>D20*J20</f>
        <v>272800</v>
      </c>
    </row>
    <row r="21" spans="1:17" s="7" customFormat="1" hidden="1" x14ac:dyDescent="0.25">
      <c r="A21" s="11">
        <v>2</v>
      </c>
      <c r="B21" s="11"/>
      <c r="C21" s="11"/>
      <c r="D21" s="12"/>
      <c r="E21" s="10"/>
      <c r="F21" s="10"/>
      <c r="G21" s="10"/>
      <c r="H21" s="10"/>
      <c r="I21" s="10"/>
      <c r="J21" s="10" t="e">
        <f t="shared" ref="J21:J23" si="3">AVERAGE(E21:I21)</f>
        <v>#DIV/0!</v>
      </c>
      <c r="K21" s="11">
        <f t="shared" ref="K21:K23" si="4">COUNT(E21:I21)</f>
        <v>0</v>
      </c>
      <c r="L21" s="11" t="e">
        <f t="shared" si="0"/>
        <v>#DIV/0!</v>
      </c>
      <c r="M21" s="11" t="e">
        <f t="shared" si="1"/>
        <v>#DIV/0!</v>
      </c>
      <c r="N21" s="11" t="e">
        <f t="shared" si="2"/>
        <v>#DIV/0!</v>
      </c>
      <c r="O21" s="10" t="e">
        <f t="shared" ref="O20:O23" si="5">D21*J21</f>
        <v>#DIV/0!</v>
      </c>
    </row>
    <row r="22" spans="1:17" s="7" customFormat="1" hidden="1" x14ac:dyDescent="0.25">
      <c r="A22" s="11">
        <v>3</v>
      </c>
      <c r="B22" s="11"/>
      <c r="C22" s="11"/>
      <c r="D22" s="13"/>
      <c r="E22" s="10"/>
      <c r="F22" s="10"/>
      <c r="G22" s="10"/>
      <c r="H22" s="10"/>
      <c r="I22" s="10"/>
      <c r="J22" s="10" t="e">
        <f t="shared" si="3"/>
        <v>#DIV/0!</v>
      </c>
      <c r="K22" s="11">
        <f t="shared" si="4"/>
        <v>0</v>
      </c>
      <c r="L22" s="11" t="e">
        <f t="shared" si="0"/>
        <v>#DIV/0!</v>
      </c>
      <c r="M22" s="11" t="e">
        <f t="shared" si="1"/>
        <v>#DIV/0!</v>
      </c>
      <c r="N22" s="11" t="e">
        <f t="shared" si="2"/>
        <v>#DIV/0!</v>
      </c>
      <c r="O22" s="10" t="e">
        <f t="shared" si="5"/>
        <v>#DIV/0!</v>
      </c>
    </row>
    <row r="23" spans="1:17" s="7" customFormat="1" hidden="1" x14ac:dyDescent="0.25">
      <c r="A23" s="11">
        <v>4</v>
      </c>
      <c r="B23" s="14"/>
      <c r="C23" s="11"/>
      <c r="D23" s="15"/>
      <c r="E23" s="10"/>
      <c r="F23" s="10"/>
      <c r="G23" s="10"/>
      <c r="H23" s="10"/>
      <c r="I23" s="10"/>
      <c r="J23" s="10" t="e">
        <f t="shared" si="3"/>
        <v>#DIV/0!</v>
      </c>
      <c r="K23" s="11">
        <f t="shared" si="4"/>
        <v>0</v>
      </c>
      <c r="L23" s="11" t="e">
        <f t="shared" si="0"/>
        <v>#DIV/0!</v>
      </c>
      <c r="M23" s="11" t="e">
        <f t="shared" si="1"/>
        <v>#DIV/0!</v>
      </c>
      <c r="N23" s="11" t="e">
        <f t="shared" si="2"/>
        <v>#DIV/0!</v>
      </c>
      <c r="O23" s="10" t="e">
        <f t="shared" si="5"/>
        <v>#DIV/0!</v>
      </c>
    </row>
    <row r="24" spans="1:17" s="7" customFormat="1" ht="14.45" hidden="1" customHeight="1" x14ac:dyDescent="0.25">
      <c r="A24" s="11">
        <v>5</v>
      </c>
      <c r="B24" s="14"/>
      <c r="C24" s="11"/>
      <c r="D24" s="15"/>
      <c r="E24" s="10"/>
      <c r="F24" s="10"/>
      <c r="G24" s="10"/>
      <c r="H24" s="10"/>
      <c r="I24" s="10"/>
      <c r="J24" s="10" t="e">
        <f>AVERAGE(E24:I24)</f>
        <v>#DIV/0!</v>
      </c>
      <c r="K24" s="11">
        <f>COUNT(E24:I24)</f>
        <v>0</v>
      </c>
      <c r="L24" s="11" t="e">
        <f>STDEV(E24:I24)</f>
        <v>#DIV/0!</v>
      </c>
      <c r="M24" s="11" t="e">
        <f>L24/J24*100</f>
        <v>#DIV/0!</v>
      </c>
      <c r="N24" s="11" t="e">
        <f>IF(M24&lt;33,"ОДНОРОДНЫЕ","НЕОДНОРОДНЫЕ")</f>
        <v>#DIV/0!</v>
      </c>
      <c r="O24" s="10" t="e">
        <f>D24*J24</f>
        <v>#DIV/0!</v>
      </c>
    </row>
    <row r="25" spans="1:17" x14ac:dyDescent="0.25">
      <c r="E25" s="1">
        <f>D20*E20</f>
        <v>218800</v>
      </c>
      <c r="F25" s="18">
        <f>D20*F20</f>
        <v>277760</v>
      </c>
      <c r="G25" s="18">
        <f>D20*G20</f>
        <v>322400</v>
      </c>
    </row>
    <row r="26" spans="1:17" ht="15" customHeight="1" x14ac:dyDescent="0.25">
      <c r="A26" s="26" t="s">
        <v>33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4"/>
      <c r="Q26" s="24"/>
    </row>
    <row r="27" spans="1:17" ht="30.75" customHeight="1" x14ac:dyDescent="0.25">
      <c r="A27" s="27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4"/>
      <c r="Q27" s="24"/>
    </row>
    <row r="28" spans="1:17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7" s="16" customFormat="1" ht="36" customHeight="1" x14ac:dyDescent="0.25">
      <c r="A29" s="35" t="s">
        <v>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</sheetData>
  <mergeCells count="17">
    <mergeCell ref="A29:O29"/>
    <mergeCell ref="L12:M12"/>
    <mergeCell ref="B14:N14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26:O26"/>
    <mergeCell ref="A27:O27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2023-12-12T06:59:14Z</dcterms:modified>
</cp:coreProperties>
</file>