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0" i="1" l="1"/>
  <c r="F20" i="1" l="1"/>
  <c r="G20" i="1"/>
  <c r="H19" i="1" l="1"/>
  <c r="M19" i="1" s="1"/>
  <c r="C16" i="1" s="1"/>
  <c r="I19" i="1"/>
  <c r="J19" i="1"/>
  <c r="K19" i="1" l="1"/>
  <c r="L19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<sst xmlns="http://schemas.openxmlformats.org/spreadsheetml/2006/main" count="38" uniqueCount="36">
  <si>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</si>
  <si>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</si>
  <si>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</si>
  <si>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</si>
  <si>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</si>
  <si>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</si>
  <si>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</si>
  <si>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</si>
  <si>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</si>
  <si>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</si>
  <si>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</si>
  <si>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</si>
  <si>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</si>
  <si>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</si>
  <si>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</si>
  <si>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</si>
  <si>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</si>
  <si>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</si>
  <si>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</si>
  <si>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</si>
  <si>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</si>
  <si>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</si>
  <si>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Источник № 1</t>
  </si>
  <si>
    <t>Источник № 2</t>
  </si>
  <si>
    <t>Источник № 3</t>
  </si>
  <si>
    <t>путем запроса котировок в электронной форме</t>
  </si>
  <si>
    <t>мес</t>
  </si>
  <si>
    <t>Главный врач</t>
  </si>
  <si>
    <t>Ж.В. Есева</t>
  </si>
  <si>
    <t>№ 312-23</t>
  </si>
  <si>
    <t xml:space="preserve">на оказание услуг по организации канала связи для доступа в сеть Интернет  </t>
  </si>
  <si>
    <r>
      <t>Оказание услуг по организации канала связи для доступа в сеть Интернет</t>
    </r>
    <r>
      <rPr>
        <i/>
        <sz val="11"/>
        <color theme="1"/>
        <rFont val="Times New Roman"/>
        <family val="1"/>
        <charset val="204"/>
      </rPr>
      <t xml:space="preserve"> </t>
    </r>
  </si>
  <si>
    <t>КП вх. 4295-12/23 от 07.11.2023</t>
  </si>
  <si>
    <t>КП вх. 4296-12/23 от 07.11.2023</t>
  </si>
  <si>
    <t>КП вх. 4297-12/23 от 07.11.2023</t>
  </si>
  <si>
    <t>Исходя из имеющегося у Заказчика объёма финансового обеспечения для осуществления закупки НМЦД устанавливается в размере 1 119 888 руб. (один миллион сто девятнадцать тысяч восемьсот восемьдесят восемь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</si>
</sst>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5" zoomScaleNormal="85" zoomScalePageLayoutView="70" workbookViewId="0">
      <selection activeCell="S19" sqref="S19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3.7109375" style="3" customWidth="1"/>
    <col min="9" max="9" width="9.42578125" style="2" customWidth="1"/>
    <col min="10" max="10" width="12.5703125" style="2" customWidth="1"/>
    <col min="11" max="11" width="10.28515625" style="2" customWidth="1"/>
    <col min="12" max="12" width="18.5703125" style="2" customWidth="1"/>
    <col min="13" max="13" width="15.5703125" style="3" customWidth="1"/>
    <col min="14" max="16384" width="9.140625" style="1"/>
  </cols>
  <sheetData>
    <row r="1" spans="1:13" x14ac:dyDescent="0.25">
      <c r="M1" s="9" t="s">
        <v>20</v>
      </c>
    </row>
    <row r="2" spans="1:13" x14ac:dyDescent="0.25">
      <c r="M2" s="9" t="s">
        <v>21</v>
      </c>
    </row>
    <row r="3" spans="1:13" x14ac:dyDescent="0.25">
      <c r="M3" s="9" t="s">
        <v>30</v>
      </c>
    </row>
    <row r="4" spans="1:13" x14ac:dyDescent="0.25">
      <c r="M4" s="9" t="s">
        <v>25</v>
      </c>
    </row>
    <row r="5" spans="1:13" x14ac:dyDescent="0.25">
      <c r="M5" s="9"/>
    </row>
    <row r="6" spans="1:13" x14ac:dyDescent="0.25">
      <c r="M6" s="9" t="s">
        <v>29</v>
      </c>
    </row>
    <row r="7" spans="1:13" x14ac:dyDescent="0.25">
      <c r="M7" s="10" t="s">
        <v>13</v>
      </c>
    </row>
    <row r="8" spans="1:13" x14ac:dyDescent="0.25">
      <c r="M8" s="11" t="s">
        <v>16</v>
      </c>
    </row>
    <row r="9" spans="1:13" x14ac:dyDescent="0.25">
      <c r="M9" s="11" t="s">
        <v>14</v>
      </c>
    </row>
    <row r="11" spans="1:13" x14ac:dyDescent="0.25">
      <c r="J11" s="26" t="s">
        <v>27</v>
      </c>
      <c r="K11" s="26"/>
      <c r="M11" s="3" t="s">
        <v>28</v>
      </c>
    </row>
    <row r="13" spans="1:13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6" spans="1:13" s="2" customFormat="1" ht="30" x14ac:dyDescent="0.25">
      <c r="A16" s="29" t="s">
        <v>11</v>
      </c>
      <c r="B16" s="30"/>
      <c r="C16" s="31">
        <f>SUM(M19:M19)</f>
        <v>1124312</v>
      </c>
      <c r="D16" s="30"/>
      <c r="E16" s="20" t="s">
        <v>32</v>
      </c>
      <c r="F16" s="22" t="s">
        <v>33</v>
      </c>
      <c r="G16" s="22" t="s">
        <v>34</v>
      </c>
      <c r="H16" s="4"/>
      <c r="I16" s="5"/>
      <c r="J16" s="5"/>
      <c r="K16" s="5"/>
      <c r="L16" s="5"/>
      <c r="M16" s="4"/>
    </row>
    <row r="17" spans="1:13" s="2" customFormat="1" x14ac:dyDescent="0.25">
      <c r="A17" s="23" t="s">
        <v>0</v>
      </c>
      <c r="B17" s="23" t="s">
        <v>1</v>
      </c>
      <c r="C17" s="23" t="s">
        <v>2</v>
      </c>
      <c r="D17" s="23"/>
      <c r="E17" s="4" t="s">
        <v>22</v>
      </c>
      <c r="F17" s="4" t="s">
        <v>23</v>
      </c>
      <c r="G17" s="4" t="s">
        <v>24</v>
      </c>
      <c r="H17" s="32" t="s">
        <v>12</v>
      </c>
      <c r="I17" s="23" t="s">
        <v>8</v>
      </c>
      <c r="J17" s="23" t="s">
        <v>9</v>
      </c>
      <c r="K17" s="23" t="s">
        <v>10</v>
      </c>
      <c r="L17" s="23" t="s">
        <v>6</v>
      </c>
      <c r="M17" s="28" t="s">
        <v>7</v>
      </c>
    </row>
    <row r="18" spans="1:13" s="2" customFormat="1" x14ac:dyDescent="0.25">
      <c r="A18" s="23"/>
      <c r="B18" s="24"/>
      <c r="C18" s="6" t="s">
        <v>3</v>
      </c>
      <c r="D18" s="6" t="s">
        <v>4</v>
      </c>
      <c r="E18" s="4" t="s">
        <v>5</v>
      </c>
      <c r="F18" s="4" t="s">
        <v>5</v>
      </c>
      <c r="G18" s="4" t="s">
        <v>5</v>
      </c>
      <c r="H18" s="33"/>
      <c r="I18" s="23"/>
      <c r="J18" s="23"/>
      <c r="K18" s="23"/>
      <c r="L18" s="23"/>
      <c r="M18" s="28"/>
    </row>
    <row r="19" spans="1:13" s="14" customFormat="1" ht="60" x14ac:dyDescent="0.25">
      <c r="A19" s="16">
        <v>1</v>
      </c>
      <c r="B19" s="34" t="s">
        <v>31</v>
      </c>
      <c r="C19" s="21" t="s">
        <v>26</v>
      </c>
      <c r="D19" s="21">
        <v>12</v>
      </c>
      <c r="E19" s="8">
        <v>94034</v>
      </c>
      <c r="F19" s="15">
        <v>93720</v>
      </c>
      <c r="G19" s="15">
        <v>93324</v>
      </c>
      <c r="H19" s="15">
        <f t="shared" ref="H19" si="0">AVERAGE(E19:G19)</f>
        <v>93692.666666666672</v>
      </c>
      <c r="I19" s="13">
        <f t="shared" ref="I19" si="1">COUNT(E19:G19)</f>
        <v>3</v>
      </c>
      <c r="J19" s="13">
        <f t="shared" ref="J19" si="2">STDEV(E19:G19)</f>
        <v>355.78832658384584</v>
      </c>
      <c r="K19" s="13">
        <f t="shared" ref="K19" si="3">J19/H19*100</f>
        <v>0.37973978032842753</v>
      </c>
      <c r="L19" s="13" t="str">
        <f t="shared" ref="L19" si="4">IF(K19&lt;33,"ОДНОРОДНЫЕ","НЕОДНОРОДНЫЕ")</f>
        <v>ОДНОРОДНЫЕ</v>
      </c>
      <c r="M19" s="15">
        <f t="shared" ref="M19" si="5">D19*H19</f>
        <v>1124312</v>
      </c>
    </row>
    <row r="20" spans="1:13" s="2" customFormat="1" x14ac:dyDescent="0.25">
      <c r="A20" s="5"/>
      <c r="B20" s="7" t="s">
        <v>18</v>
      </c>
      <c r="C20" s="7"/>
      <c r="D20" s="7"/>
      <c r="E20" s="4">
        <f>SUMPRODUCT($D$19:$D$19,E19:E19)</f>
        <v>1128408</v>
      </c>
      <c r="F20" s="17">
        <f>SUMPRODUCT($D$19:$D$19,F19:F19)</f>
        <v>1124640</v>
      </c>
      <c r="G20" s="17">
        <f>SUMPRODUCT($D$19:$D$19,G19:G19)</f>
        <v>1119888</v>
      </c>
      <c r="H20" s="4"/>
      <c r="I20" s="5"/>
      <c r="J20" s="5"/>
      <c r="K20" s="5"/>
      <c r="L20" s="5"/>
      <c r="M20" s="12"/>
    </row>
    <row r="22" spans="1:13" x14ac:dyDescent="0.25">
      <c r="A22" s="27" t="s">
        <v>19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5">
      <c r="A23" s="27" t="s">
        <v>17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s="18" customFormat="1" ht="36.75" customHeight="1" x14ac:dyDescent="0.25">
      <c r="A25" s="25" t="s">
        <v>35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16">
    <mergeCell ref="B17:B18"/>
    <mergeCell ref="C17:D17"/>
    <mergeCell ref="A25:M25"/>
    <mergeCell ref="J11:K11"/>
    <mergeCell ref="B13:L13"/>
    <mergeCell ref="A22:M22"/>
    <mergeCell ref="A23:M23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</mergeCells>
  <conditionalFormatting sqref="L19:L20">
    <cfRule type="containsText" dxfId="5" priority="82" operator="containsText" text="НЕ">
      <formula>NOT(ISERROR(SEARCH("НЕ",L19)))</formula>
    </cfRule>
    <cfRule type="containsText" dxfId="4" priority="83" operator="containsText" text="ОДНОРОДНЫЕ">
      <formula>NOT(ISERROR(SEARCH("ОДНОРОДНЫЕ",L19)))</formula>
    </cfRule>
    <cfRule type="containsText" dxfId="3" priority="84" operator="containsText" text="НЕОДНОРОДНЫЕ">
      <formula>NOT(ISERROR(SEARCH("НЕОДНОРОДНЫЕ",L19)))</formula>
    </cfRule>
  </conditionalFormatting>
  <conditionalFormatting sqref="L19:L20">
    <cfRule type="containsText" dxfId="2" priority="79" operator="containsText" text="НЕОДНОРОДНЫЕ">
      <formula>NOT(ISERROR(SEARCH("НЕОДНОРОДНЫЕ",L19)))</formula>
    </cfRule>
    <cfRule type="containsText" dxfId="1" priority="80" operator="containsText" text="ОДНОРОДНЫЕ">
      <formula>NOT(ISERROR(SEARCH("ОДНОРОДНЫЕ",L19)))</formula>
    </cfRule>
    <cfRule type="containsText" dxfId="0" priority="81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2023-12-08T11:15:39Z</dcterms:modified>
</cp:coreProperties>
</file>