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4" i="1" l="1"/>
  <c r="F24" i="1" l="1"/>
  <c r="G24" i="1"/>
  <c r="L20" i="1" l="1"/>
  <c r="L21" i="1"/>
  <c r="L22" i="1"/>
  <c r="L23" i="1"/>
  <c r="K20" i="1"/>
  <c r="K21" i="1"/>
  <c r="K22" i="1"/>
  <c r="K23" i="1"/>
  <c r="J20" i="1"/>
  <c r="J21" i="1"/>
  <c r="J22" i="1"/>
  <c r="J23" i="1"/>
  <c r="M23" i="1" l="1"/>
  <c r="N23" i="1" s="1"/>
  <c r="M20" i="1"/>
  <c r="N20" i="1" s="1"/>
  <c r="M21" i="1"/>
  <c r="N21" i="1" s="1"/>
  <c r="M22" i="1"/>
  <c r="N22" i="1" s="1"/>
  <c r="O21" i="1"/>
  <c r="O22" i="1"/>
  <c r="L19" i="1"/>
  <c r="K19" i="1"/>
  <c r="J19" i="1"/>
  <c r="O20" i="1" l="1"/>
  <c r="M19" i="1"/>
  <c r="N19" i="1" s="1"/>
  <c r="O23" i="1"/>
  <c r="O19" i="1"/>
  <c r="C16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<sst xmlns="http://schemas.openxmlformats.org/spreadsheetml/2006/main" count="44" uniqueCount="39">
  <si>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</si>
  <si>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</si>
  <si>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</si>
  <si>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</si>
  <si>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</si>
  <si>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</si>
  <si>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</si>
  <si>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</si>
  <si>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</si>
  <si>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</si>
  <si>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</si>
  <si>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</si>
  <si>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</si>
  <si>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</si>
  <si>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</si>
  <si>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</si>
  <si>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</si>
  <si>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</si>
  <si>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</si>
  <si>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</si>
  <si>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</si>
  <si>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</si>
  <si>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</si>
  <si>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</si>
  <si>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</si>
  <si>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</si>
  <si>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</si>
  <si>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</si>
  <si>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</si>
  <si>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</si>
  <si>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</si>
  <si>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Колбаса Докторская категории «А»</t>
  </si>
  <si>
    <t>Сосиски молочные категории «Б»</t>
  </si>
  <si>
    <t>на поставку мясных продуктов путем запроса котировок</t>
  </si>
  <si>
    <t>№ 310-23</t>
  </si>
  <si>
    <t>КП вх.4501-12/23 от 06.12.2023</t>
  </si>
  <si>
    <t>КП вх.4500-12/23 от 06.12.2023</t>
  </si>
  <si>
    <t>КП вх.4502-12/23 от 06.12.2023</t>
  </si>
  <si>
    <t>Исходя из имеющегося у Заказчика объёма финансового обеспечения для осуществления закупки НМЦД устанавливается в размере 376100 руб. (триста семьдесят шесть тысяч сто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</si>
</sst>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C19" sqref="C19:E20"/>
    </sheetView>
  </sheetViews>
  <sheetFormatPr defaultColWidth="9.140625" defaultRowHeight="15" x14ac:dyDescent="0.25"/>
  <cols>
    <col min="1" max="1" width="9.140625" style="6"/>
    <col min="2" max="2" width="33.140625" style="6" customWidth="1"/>
    <col min="3" max="4" width="9.140625" style="6"/>
    <col min="5" max="7" width="16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2" style="6" customWidth="1"/>
    <col min="15" max="15" width="13.28515625" style="1" customWidth="1"/>
    <col min="16" max="16384" width="9.140625" style="4"/>
  </cols>
  <sheetData>
    <row r="1" spans="1:15" x14ac:dyDescent="0.25">
      <c r="O1" s="5" t="s">
        <v>27</v>
      </c>
    </row>
    <row r="2" spans="1:15" x14ac:dyDescent="0.25">
      <c r="O2" s="5" t="s">
        <v>28</v>
      </c>
    </row>
    <row r="3" spans="1:15" x14ac:dyDescent="0.25">
      <c r="O3" s="5" t="s">
        <v>33</v>
      </c>
    </row>
    <row r="4" spans="1:15" x14ac:dyDescent="0.25">
      <c r="O4" s="5" t="s">
        <v>29</v>
      </c>
    </row>
    <row r="5" spans="1:15" x14ac:dyDescent="0.25">
      <c r="O5" s="5" t="s">
        <v>30</v>
      </c>
    </row>
    <row r="6" spans="1:15" x14ac:dyDescent="0.25">
      <c r="O6" s="9" t="s">
        <v>34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7" t="s">
        <v>20</v>
      </c>
      <c r="M11" s="7"/>
      <c r="O11" s="1" t="s">
        <v>18</v>
      </c>
    </row>
    <row r="13" spans="1:15" x14ac:dyDescent="0.25">
      <c r="B13" s="7" t="s">
        <v>19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6" spans="1:15" s="6" customFormat="1" ht="54.6" customHeight="1" x14ac:dyDescent="0.25">
      <c r="A16" s="11" t="s">
        <v>14</v>
      </c>
      <c r="B16" s="12"/>
      <c r="C16" s="13">
        <f>SUMIF(O19:O23,"&gt;0")</f>
        <v>390383.33333333337</v>
      </c>
      <c r="D16" s="12"/>
      <c r="E16" s="10" t="s">
        <v>36</v>
      </c>
      <c r="F16" s="10" t="s">
        <v>35</v>
      </c>
      <c r="G16" s="10" t="s">
        <v>37</v>
      </c>
      <c r="H16" s="14"/>
      <c r="I16" s="14"/>
      <c r="J16" s="15"/>
      <c r="K16" s="16"/>
      <c r="L16" s="16"/>
      <c r="M16" s="16"/>
      <c r="N16" s="16"/>
      <c r="O16" s="15"/>
    </row>
    <row r="17" spans="1:15" s="6" customFormat="1" ht="30" customHeight="1" x14ac:dyDescent="0.25">
      <c r="A17" s="17" t="s">
        <v>0</v>
      </c>
      <c r="B17" s="17" t="s">
        <v>1</v>
      </c>
      <c r="C17" s="17" t="s">
        <v>2</v>
      </c>
      <c r="D17" s="17"/>
      <c r="E17" s="15" t="s">
        <v>5</v>
      </c>
      <c r="F17" s="15" t="s">
        <v>7</v>
      </c>
      <c r="G17" s="15" t="s">
        <v>8</v>
      </c>
      <c r="H17" s="15" t="s">
        <v>22</v>
      </c>
      <c r="I17" s="15" t="s">
        <v>23</v>
      </c>
      <c r="J17" s="18" t="s">
        <v>15</v>
      </c>
      <c r="K17" s="17" t="s">
        <v>11</v>
      </c>
      <c r="L17" s="17" t="s">
        <v>12</v>
      </c>
      <c r="M17" s="17" t="s">
        <v>13</v>
      </c>
      <c r="N17" s="17" t="s">
        <v>9</v>
      </c>
      <c r="O17" s="19" t="s">
        <v>10</v>
      </c>
    </row>
    <row r="18" spans="1:15" s="6" customFormat="1" ht="30" x14ac:dyDescent="0.25">
      <c r="A18" s="17"/>
      <c r="B18" s="17"/>
      <c r="C18" s="16" t="s">
        <v>3</v>
      </c>
      <c r="D18" s="16" t="s">
        <v>4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20"/>
      <c r="K18" s="17"/>
      <c r="L18" s="17"/>
      <c r="M18" s="17"/>
      <c r="N18" s="17"/>
      <c r="O18" s="19"/>
    </row>
    <row r="19" spans="1:15" s="6" customFormat="1" ht="30" x14ac:dyDescent="0.25">
      <c r="A19" s="16">
        <v>1</v>
      </c>
      <c r="B19" s="21" t="s">
        <v>31</v>
      </c>
      <c r="C19" s="16" t="s">
        <v>25</v>
      </c>
      <c r="D19" s="22">
        <v>400</v>
      </c>
      <c r="E19" s="15">
        <v>419</v>
      </c>
      <c r="F19" s="15">
        <v>428.5</v>
      </c>
      <c r="G19" s="15">
        <v>456</v>
      </c>
      <c r="H19" s="15"/>
      <c r="I19" s="15"/>
      <c r="J19" s="15">
        <f t="shared" ref="J19:J23" si="0">AVERAGE(E19:I19)</f>
        <v>434.5</v>
      </c>
      <c r="K19" s="16">
        <f t="shared" ref="K19:K23" si="1">COUNT(E19:I19)</f>
        <v>3</v>
      </c>
      <c r="L19" s="16">
        <f t="shared" ref="L19:L23" si="2">STDEV(E19:I19)</f>
        <v>19.215878850575635</v>
      </c>
      <c r="M19" s="16">
        <f t="shared" ref="M19:M23" si="3">L19/J19*100</f>
        <v>4.4225267780381206</v>
      </c>
      <c r="N19" s="16" t="str">
        <f t="shared" ref="N19:N23" si="4">IF(M19&lt;33,"ОДНОРОДНЫЕ","НЕОДНОРОДНЫЕ")</f>
        <v>ОДНОРОДНЫЕ</v>
      </c>
      <c r="O19" s="15">
        <f t="shared" ref="O19:O23" si="5">D19*J19</f>
        <v>173800</v>
      </c>
    </row>
    <row r="20" spans="1:15" s="6" customFormat="1" x14ac:dyDescent="0.25">
      <c r="A20" s="16">
        <v>2</v>
      </c>
      <c r="B20" s="21" t="s">
        <v>32</v>
      </c>
      <c r="C20" s="16" t="s">
        <v>25</v>
      </c>
      <c r="D20" s="22">
        <v>500</v>
      </c>
      <c r="E20" s="15">
        <v>417</v>
      </c>
      <c r="F20" s="15">
        <v>430</v>
      </c>
      <c r="G20" s="15">
        <v>452.5</v>
      </c>
      <c r="H20" s="15"/>
      <c r="I20" s="15"/>
      <c r="J20" s="15">
        <f t="shared" si="0"/>
        <v>433.16666666666669</v>
      </c>
      <c r="K20" s="16">
        <f t="shared" si="1"/>
        <v>3</v>
      </c>
      <c r="L20" s="16">
        <f t="shared" si="2"/>
        <v>17.960605038064095</v>
      </c>
      <c r="M20" s="16">
        <f t="shared" si="3"/>
        <v>4.1463497586912101</v>
      </c>
      <c r="N20" s="16" t="str">
        <f t="shared" si="4"/>
        <v>ОДНОРОДНЫЕ</v>
      </c>
      <c r="O20" s="15">
        <f t="shared" si="5"/>
        <v>216583.33333333334</v>
      </c>
    </row>
    <row r="21" spans="1:15" s="6" customFormat="1" ht="17.45" hidden="1" customHeight="1" x14ac:dyDescent="0.25">
      <c r="A21" s="16"/>
      <c r="B21" s="21"/>
      <c r="C21" s="16"/>
      <c r="D21" s="23"/>
      <c r="E21" s="15"/>
      <c r="F21" s="15"/>
      <c r="G21" s="15"/>
      <c r="H21" s="15"/>
      <c r="I21" s="15"/>
      <c r="J21" s="15" t="e">
        <f t="shared" si="0"/>
        <v>#DIV/0!</v>
      </c>
      <c r="K21" s="16">
        <f t="shared" si="1"/>
        <v>0</v>
      </c>
      <c r="L21" s="16" t="e">
        <f t="shared" si="2"/>
        <v>#DIV/0!</v>
      </c>
      <c r="M21" s="16" t="e">
        <f t="shared" si="3"/>
        <v>#DIV/0!</v>
      </c>
      <c r="N21" s="16" t="e">
        <f t="shared" si="4"/>
        <v>#DIV/0!</v>
      </c>
      <c r="O21" s="15" t="e">
        <f t="shared" ref="O21:O22" si="6">D21*J21</f>
        <v>#DIV/0!</v>
      </c>
    </row>
    <row r="22" spans="1:15" s="6" customFormat="1" ht="17.45" hidden="1" customHeight="1" x14ac:dyDescent="0.25">
      <c r="A22" s="16"/>
      <c r="B22" s="21"/>
      <c r="C22" s="16"/>
      <c r="D22" s="23"/>
      <c r="E22" s="15"/>
      <c r="F22" s="15"/>
      <c r="G22" s="15"/>
      <c r="H22" s="15"/>
      <c r="I22" s="15"/>
      <c r="J22" s="15" t="e">
        <f t="shared" si="0"/>
        <v>#DIV/0!</v>
      </c>
      <c r="K22" s="16">
        <f t="shared" si="1"/>
        <v>0</v>
      </c>
      <c r="L22" s="16" t="e">
        <f t="shared" si="2"/>
        <v>#DIV/0!</v>
      </c>
      <c r="M22" s="16" t="e">
        <f t="shared" si="3"/>
        <v>#DIV/0!</v>
      </c>
      <c r="N22" s="16" t="e">
        <f t="shared" si="4"/>
        <v>#DIV/0!</v>
      </c>
      <c r="O22" s="15" t="e">
        <f t="shared" si="6"/>
        <v>#DIV/0!</v>
      </c>
    </row>
    <row r="23" spans="1:15" s="6" customFormat="1" ht="17.45" hidden="1" customHeight="1" x14ac:dyDescent="0.25">
      <c r="A23" s="16"/>
      <c r="B23" s="21"/>
      <c r="C23" s="16"/>
      <c r="D23" s="22"/>
      <c r="E23" s="15"/>
      <c r="F23" s="15"/>
      <c r="G23" s="15"/>
      <c r="H23" s="15"/>
      <c r="I23" s="15"/>
      <c r="J23" s="15" t="e">
        <f t="shared" si="0"/>
        <v>#DIV/0!</v>
      </c>
      <c r="K23" s="16">
        <f t="shared" si="1"/>
        <v>0</v>
      </c>
      <c r="L23" s="16" t="e">
        <f t="shared" si="2"/>
        <v>#DIV/0!</v>
      </c>
      <c r="M23" s="16" t="e">
        <f t="shared" si="3"/>
        <v>#DIV/0!</v>
      </c>
      <c r="N23" s="16" t="e">
        <f t="shared" si="4"/>
        <v>#DIV/0!</v>
      </c>
      <c r="O23" s="15" t="e">
        <f t="shared" si="5"/>
        <v>#DIV/0!</v>
      </c>
    </row>
    <row r="24" spans="1:15" s="6" customFormat="1" x14ac:dyDescent="0.25">
      <c r="A24" s="16"/>
      <c r="B24" s="24"/>
      <c r="C24" s="16"/>
      <c r="D24" s="22"/>
      <c r="E24" s="15">
        <f>SUMPRODUCT($D$19:$D$20,E19:E20)</f>
        <v>376100</v>
      </c>
      <c r="F24" s="15">
        <f t="shared" ref="F24:G24" si="7">SUMPRODUCT($D$19:$D$20,F19:F20)</f>
        <v>386400</v>
      </c>
      <c r="G24" s="15">
        <f t="shared" si="7"/>
        <v>408650</v>
      </c>
      <c r="H24" s="15"/>
      <c r="I24" s="15"/>
      <c r="J24" s="15"/>
      <c r="K24" s="16"/>
      <c r="L24" s="16"/>
      <c r="M24" s="16"/>
      <c r="N24" s="16"/>
      <c r="O24" s="15"/>
    </row>
    <row r="26" spans="1:15" ht="33.6" customHeight="1" x14ac:dyDescent="0.25">
      <c r="A26" s="8" t="s">
        <v>26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33.6" customHeight="1" x14ac:dyDescent="0.25">
      <c r="A27" s="8" t="s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s="26" customFormat="1" ht="27.75" customHeight="1" x14ac:dyDescent="0.25">
      <c r="A29" s="25" t="s">
        <v>38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17">
    <mergeCell ref="C17:D17"/>
    <mergeCell ref="A29:O29"/>
    <mergeCell ref="L11:M11"/>
    <mergeCell ref="B13:N13"/>
    <mergeCell ref="A26:O26"/>
    <mergeCell ref="A27:O27"/>
    <mergeCell ref="A28:O28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4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4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2023-12-07T10:02:13Z</dcterms:modified>
</cp:coreProperties>
</file>