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9" i="1" l="1"/>
  <c r="E26" i="1"/>
  <c r="F26" i="1" l="1"/>
  <c r="G26" i="1"/>
  <c r="L23" i="1" l="1"/>
  <c r="J23" i="1"/>
  <c r="O23" i="1" s="1"/>
  <c r="J24" i="1"/>
  <c r="O24" i="1" s="1"/>
  <c r="K24" i="1"/>
  <c r="L24" i="1"/>
  <c r="L25" i="1"/>
  <c r="K25" i="1"/>
  <c r="L22" i="1"/>
  <c r="K22" i="1"/>
  <c r="L20" i="1"/>
  <c r="K20" i="1"/>
  <c r="J25" i="1"/>
  <c r="O25" i="1" s="1"/>
  <c r="J22" i="1"/>
  <c r="O22" i="1" s="1"/>
  <c r="J20" i="1"/>
  <c r="O20" i="1" s="1"/>
  <c r="C17" i="1" l="1"/>
  <c r="K23" i="1"/>
  <c r="M23" i="1"/>
  <c r="N23" i="1" s="1"/>
  <c r="M24" i="1"/>
  <c r="N24" i="1" s="1"/>
  <c r="M25" i="1"/>
  <c r="N25" i="1" s="1"/>
  <c r="K21" i="1"/>
  <c r="L21" i="1"/>
  <c r="J21" i="1"/>
  <c r="O21" i="1" s="1"/>
  <c r="M20" i="1"/>
  <c r="N20" i="1" s="1"/>
  <c r="M22" i="1"/>
  <c r="N22" i="1" s="1"/>
  <c r="M21" i="1" l="1"/>
  <c r="N21" i="1" s="1"/>
</calcChain>
</file>

<file path=xl/sharedStrings.xml><?xml version="1.0" encoding="utf-8"?>
<sst xmlns="http://schemas.openxmlformats.org/spreadsheetml/2006/main" count="53" uniqueCount="44">
  <si>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</si>
  <si>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</si>
  <si>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</si>
  <si>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</si>
  <si>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</si>
  <si>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</si>
  <si>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</si>
  <si>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</si>
  <si>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</si>
  <si>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</si>
  <si>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</si>
  <si>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</si>
  <si>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</si>
  <si>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</si>
  <si>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</si>
  <si>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</si>
  <si>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</si>
  <si>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</si>
  <si>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</si>
  <si>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</si>
  <si>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</si>
  <si>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</si>
  <si>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</si>
  <si>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</si>
  <si>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</si>
  <si>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кг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</si>
  <si>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</si>
  <si>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</si>
  <si>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</si>
  <si>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</si>
  <si>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</si>
  <si>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</si>
  <si>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Соль поваренная пищевая мелкая</t>
  </si>
  <si>
    <t>Мука пшеничная высшего сорта общего пользования</t>
  </si>
  <si>
    <t>Крахмал картофельный сорт высший</t>
  </si>
  <si>
    <t>Макаронные изделия высшего сорта</t>
  </si>
  <si>
    <t>Вермишель высшего сорта</t>
  </si>
  <si>
    <t>Сахар-песок</t>
  </si>
  <si>
    <t>КП вх.4342-11/23 от 22.11.2023</t>
  </si>
  <si>
    <t>КП вх.4343-11/23 от 22.11.2023</t>
  </si>
  <si>
    <t>КП вх.4426-11/23 от 30.11.2023</t>
  </si>
  <si>
    <t>№ 309-23</t>
  </si>
  <si>
    <t>на поставку бакалейной продукции путем запроса котировок</t>
  </si>
  <si>
    <t>Исходя из имеющегося у Заказчика объёма финансового обеспечения для осуществления закупки НМЦД устанавливается в размере  390380 руб. (триста девяносто тысяч триста восемьдесят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</si>
</sst>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64" fontId="1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tabSelected="1" zoomScale="85" zoomScaleNormal="85" zoomScalePageLayoutView="70" workbookViewId="0">
      <selection activeCell="E20" sqref="E20:E25"/>
    </sheetView>
  </sheetViews>
  <sheetFormatPr defaultRowHeight="15" x14ac:dyDescent="0.25"/>
  <cols>
    <col min="1" max="1" width="9.140625" style="8"/>
    <col min="2" max="2" width="27.28515625" style="8" customWidth="1"/>
    <col min="3" max="4" width="9.140625" style="8"/>
    <col min="5" max="7" width="17.5703125" style="1" customWidth="1"/>
    <col min="8" max="8" width="14.7109375" style="1" hidden="1" customWidth="1"/>
    <col min="9" max="9" width="14.42578125" style="1" hidden="1" customWidth="1"/>
    <col min="10" max="10" width="13.7109375" style="1" customWidth="1"/>
    <col min="11" max="11" width="9.42578125" style="8" customWidth="1"/>
    <col min="12" max="12" width="12.5703125" style="8" customWidth="1"/>
    <col min="13" max="13" width="10.28515625" style="8" customWidth="1"/>
    <col min="14" max="14" width="14.28515625" style="8" customWidth="1"/>
    <col min="15" max="15" width="13.28515625" style="1" customWidth="1"/>
    <col min="16" max="16384" width="9.140625" style="8"/>
  </cols>
  <sheetData>
    <row r="1" spans="2:15" x14ac:dyDescent="0.25">
      <c r="O1" s="5" t="s">
        <v>28</v>
      </c>
    </row>
    <row r="2" spans="2:15" x14ac:dyDescent="0.25">
      <c r="O2" s="5" t="s">
        <v>29</v>
      </c>
    </row>
    <row r="3" spans="2:15" ht="14.45" customHeight="1" x14ac:dyDescent="0.25">
      <c r="O3" s="5" t="s">
        <v>42</v>
      </c>
    </row>
    <row r="4" spans="2:15" ht="14.45" customHeight="1" x14ac:dyDescent="0.25">
      <c r="O4" s="5" t="s">
        <v>30</v>
      </c>
    </row>
    <row r="5" spans="2:15" ht="14.45" customHeight="1" x14ac:dyDescent="0.25">
      <c r="O5" s="5" t="s">
        <v>31</v>
      </c>
    </row>
    <row r="6" spans="2:15" ht="14.45" customHeight="1" x14ac:dyDescent="0.25">
      <c r="O6" s="30" t="s">
        <v>41</v>
      </c>
    </row>
    <row r="8" spans="2:15" x14ac:dyDescent="0.25">
      <c r="O8" s="3" t="s">
        <v>16</v>
      </c>
    </row>
    <row r="9" spans="2:15" x14ac:dyDescent="0.25">
      <c r="O9" s="4" t="s">
        <v>21</v>
      </c>
    </row>
    <row r="10" spans="2:15" x14ac:dyDescent="0.25">
      <c r="O10" s="4" t="s">
        <v>17</v>
      </c>
    </row>
    <row r="12" spans="2:15" ht="28.9" customHeight="1" x14ac:dyDescent="0.25">
      <c r="L12" s="9" t="s">
        <v>20</v>
      </c>
      <c r="M12" s="9"/>
      <c r="O12" s="1" t="s">
        <v>18</v>
      </c>
    </row>
    <row r="13" spans="2:15" ht="18.75" x14ac:dyDescent="0.25">
      <c r="O13" s="2"/>
    </row>
    <row r="14" spans="2:15" ht="18.75" x14ac:dyDescent="0.25">
      <c r="B14" s="9" t="s">
        <v>19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2"/>
    </row>
    <row r="15" spans="2:15" hidden="1" x14ac:dyDescent="0.25"/>
    <row r="17" spans="1:17" ht="54.6" customHeight="1" x14ac:dyDescent="0.25">
      <c r="A17" s="11" t="s">
        <v>14</v>
      </c>
      <c r="B17" s="12"/>
      <c r="C17" s="13">
        <f>SUMIF(O20:O26,"&gt;0")</f>
        <v>429853.33333333331</v>
      </c>
      <c r="D17" s="12"/>
      <c r="E17" s="26" t="s">
        <v>40</v>
      </c>
      <c r="F17" s="26" t="s">
        <v>38</v>
      </c>
      <c r="G17" s="26" t="s">
        <v>39</v>
      </c>
      <c r="H17" s="14"/>
      <c r="I17" s="14"/>
      <c r="J17" s="15"/>
      <c r="K17" s="16"/>
      <c r="L17" s="16"/>
      <c r="M17" s="16"/>
      <c r="N17" s="16"/>
      <c r="O17" s="15"/>
    </row>
    <row r="18" spans="1:17" ht="30" customHeight="1" x14ac:dyDescent="0.25">
      <c r="A18" s="17" t="s">
        <v>0</v>
      </c>
      <c r="B18" s="17" t="s">
        <v>1</v>
      </c>
      <c r="C18" s="17" t="s">
        <v>2</v>
      </c>
      <c r="D18" s="17"/>
      <c r="E18" s="15" t="s">
        <v>5</v>
      </c>
      <c r="F18" s="15" t="s">
        <v>7</v>
      </c>
      <c r="G18" s="15" t="s">
        <v>8</v>
      </c>
      <c r="H18" s="15" t="s">
        <v>22</v>
      </c>
      <c r="I18" s="15" t="s">
        <v>23</v>
      </c>
      <c r="J18" s="18" t="s">
        <v>15</v>
      </c>
      <c r="K18" s="17" t="s">
        <v>11</v>
      </c>
      <c r="L18" s="17" t="s">
        <v>12</v>
      </c>
      <c r="M18" s="17" t="s">
        <v>13</v>
      </c>
      <c r="N18" s="17" t="s">
        <v>9</v>
      </c>
      <c r="O18" s="19" t="s">
        <v>10</v>
      </c>
    </row>
    <row r="19" spans="1:17" ht="30" x14ac:dyDescent="0.25">
      <c r="A19" s="17"/>
      <c r="B19" s="20"/>
      <c r="C19" s="16" t="s">
        <v>3</v>
      </c>
      <c r="D19" s="21" t="s">
        <v>4</v>
      </c>
      <c r="E19" s="15" t="s">
        <v>6</v>
      </c>
      <c r="F19" s="15" t="s">
        <v>6</v>
      </c>
      <c r="G19" s="15" t="s">
        <v>6</v>
      </c>
      <c r="H19" s="15" t="s">
        <v>6</v>
      </c>
      <c r="I19" s="15" t="s">
        <v>6</v>
      </c>
      <c r="J19" s="22"/>
      <c r="K19" s="17"/>
      <c r="L19" s="17"/>
      <c r="M19" s="17"/>
      <c r="N19" s="17"/>
      <c r="O19" s="19"/>
    </row>
    <row r="20" spans="1:17" ht="17.45" customHeight="1" x14ac:dyDescent="0.25">
      <c r="A20" s="23">
        <v>1</v>
      </c>
      <c r="B20" s="6" t="s">
        <v>37</v>
      </c>
      <c r="C20" s="24" t="s">
        <v>25</v>
      </c>
      <c r="D20" s="7">
        <v>2200</v>
      </c>
      <c r="E20" s="25">
        <v>92.3</v>
      </c>
      <c r="F20" s="15">
        <v>92</v>
      </c>
      <c r="G20" s="15">
        <v>88</v>
      </c>
      <c r="H20" s="15"/>
      <c r="I20" s="15"/>
      <c r="J20" s="15">
        <f t="shared" ref="J20:J25" si="0">AVERAGE(E20:I20)</f>
        <v>90.766666666666666</v>
      </c>
      <c r="K20" s="16">
        <f t="shared" ref="K20:K25" si="1">COUNT(E20:I20)</f>
        <v>3</v>
      </c>
      <c r="L20" s="16">
        <f t="shared" ref="L20:L25" si="2">STDEV(E20:I20)</f>
        <v>2.4006943440041111</v>
      </c>
      <c r="M20" s="16">
        <f t="shared" ref="M20:M25" si="3">L20/J20*100</f>
        <v>2.6449074667691272</v>
      </c>
      <c r="N20" s="16" t="str">
        <f t="shared" ref="N20:N25" si="4">IF(M20&lt;33,"ОДНОРОДНЫЕ","НЕОДНОРОДНЫЕ")</f>
        <v>ОДНОРОДНЫЕ</v>
      </c>
      <c r="O20" s="15">
        <f t="shared" ref="O20:O25" si="5">D20*J20</f>
        <v>199686.66666666666</v>
      </c>
    </row>
    <row r="21" spans="1:17" ht="31.5" customHeight="1" x14ac:dyDescent="0.25">
      <c r="A21" s="23">
        <v>2</v>
      </c>
      <c r="B21" s="6" t="s">
        <v>32</v>
      </c>
      <c r="C21" s="24" t="s">
        <v>25</v>
      </c>
      <c r="D21" s="7">
        <v>800</v>
      </c>
      <c r="E21" s="25">
        <v>18.899999999999999</v>
      </c>
      <c r="F21" s="15">
        <v>21</v>
      </c>
      <c r="G21" s="15">
        <v>20</v>
      </c>
      <c r="H21" s="15"/>
      <c r="I21" s="15"/>
      <c r="J21" s="15">
        <f t="shared" si="0"/>
        <v>19.966666666666665</v>
      </c>
      <c r="K21" s="16">
        <f t="shared" si="1"/>
        <v>3</v>
      </c>
      <c r="L21" s="16">
        <f t="shared" si="2"/>
        <v>1.0503967504392495</v>
      </c>
      <c r="M21" s="16">
        <f t="shared" si="3"/>
        <v>5.2607516716489968</v>
      </c>
      <c r="N21" s="16" t="str">
        <f t="shared" si="4"/>
        <v>ОДНОРОДНЫЕ</v>
      </c>
      <c r="O21" s="15">
        <f t="shared" si="5"/>
        <v>15973.333333333332</v>
      </c>
    </row>
    <row r="22" spans="1:17" ht="34.5" customHeight="1" x14ac:dyDescent="0.25">
      <c r="A22" s="23">
        <v>3</v>
      </c>
      <c r="B22" s="6" t="s">
        <v>33</v>
      </c>
      <c r="C22" s="24" t="s">
        <v>25</v>
      </c>
      <c r="D22" s="7">
        <v>1200</v>
      </c>
      <c r="E22" s="25">
        <v>42</v>
      </c>
      <c r="F22" s="15">
        <v>48</v>
      </c>
      <c r="G22" s="15">
        <v>46</v>
      </c>
      <c r="H22" s="15"/>
      <c r="I22" s="15"/>
      <c r="J22" s="15">
        <f t="shared" si="0"/>
        <v>45.333333333333336</v>
      </c>
      <c r="K22" s="16">
        <f t="shared" si="1"/>
        <v>3</v>
      </c>
      <c r="L22" s="16">
        <f t="shared" si="2"/>
        <v>3.0550504633038935</v>
      </c>
      <c r="M22" s="16">
        <f t="shared" si="3"/>
        <v>6.7390819043468237</v>
      </c>
      <c r="N22" s="16" t="str">
        <f t="shared" si="4"/>
        <v>ОДНОРОДНЫЕ</v>
      </c>
      <c r="O22" s="15">
        <f t="shared" si="5"/>
        <v>54400</v>
      </c>
    </row>
    <row r="23" spans="1:17" ht="31.5" customHeight="1" x14ac:dyDescent="0.25">
      <c r="A23" s="23">
        <v>4</v>
      </c>
      <c r="B23" s="6" t="s">
        <v>34</v>
      </c>
      <c r="C23" s="24" t="s">
        <v>25</v>
      </c>
      <c r="D23" s="7">
        <v>220</v>
      </c>
      <c r="E23" s="31">
        <v>210</v>
      </c>
      <c r="F23" s="26">
        <v>399</v>
      </c>
      <c r="G23" s="27">
        <v>380</v>
      </c>
      <c r="H23" s="15"/>
      <c r="I23" s="15"/>
      <c r="J23" s="15">
        <f t="shared" ref="J23:J24" si="6">AVERAGE(E23:I23)</f>
        <v>329.66666666666669</v>
      </c>
      <c r="K23" s="16">
        <f t="shared" ref="K23:K24" si="7">COUNT(E23:I23)</f>
        <v>3</v>
      </c>
      <c r="L23" s="16">
        <f t="shared" ref="L23:L24" si="8">STDEV(E23:I23)</f>
        <v>104.06888744160449</v>
      </c>
      <c r="M23" s="16">
        <f t="shared" ref="M23:M24" si="9">L23/J23*100</f>
        <v>31.567913278545344</v>
      </c>
      <c r="N23" s="16" t="str">
        <f t="shared" ref="N23:N24" si="10">IF(M23&lt;33,"ОДНОРОДНЫЕ","НЕОДНОРОДНЫЕ")</f>
        <v>ОДНОРОДНЫЕ</v>
      </c>
      <c r="O23" s="15">
        <f t="shared" si="5"/>
        <v>72526.666666666672</v>
      </c>
    </row>
    <row r="24" spans="1:17" ht="32.25" customHeight="1" x14ac:dyDescent="0.25">
      <c r="A24" s="23">
        <v>5</v>
      </c>
      <c r="B24" s="6" t="s">
        <v>35</v>
      </c>
      <c r="C24" s="24" t="s">
        <v>25</v>
      </c>
      <c r="D24" s="7">
        <v>1000</v>
      </c>
      <c r="E24" s="25">
        <v>54</v>
      </c>
      <c r="F24" s="15">
        <v>68</v>
      </c>
      <c r="G24" s="15">
        <v>65</v>
      </c>
      <c r="H24" s="15"/>
      <c r="I24" s="15"/>
      <c r="J24" s="15">
        <f t="shared" si="6"/>
        <v>62.333333333333336</v>
      </c>
      <c r="K24" s="16">
        <f t="shared" si="7"/>
        <v>3</v>
      </c>
      <c r="L24" s="16">
        <f t="shared" si="8"/>
        <v>7.3711147958319936</v>
      </c>
      <c r="M24" s="16">
        <f t="shared" si="9"/>
        <v>11.825317854275925</v>
      </c>
      <c r="N24" s="16" t="str">
        <f t="shared" si="10"/>
        <v>ОДНОРОДНЫЕ</v>
      </c>
      <c r="O24" s="15">
        <f t="shared" si="5"/>
        <v>62333.333333333336</v>
      </c>
    </row>
    <row r="25" spans="1:17" ht="17.45" customHeight="1" x14ac:dyDescent="0.25">
      <c r="A25" s="23">
        <v>6</v>
      </c>
      <c r="B25" s="6" t="s">
        <v>36</v>
      </c>
      <c r="C25" s="24" t="s">
        <v>25</v>
      </c>
      <c r="D25" s="7">
        <v>400</v>
      </c>
      <c r="E25" s="25">
        <v>54</v>
      </c>
      <c r="F25" s="15">
        <v>68</v>
      </c>
      <c r="G25" s="15">
        <v>65</v>
      </c>
      <c r="H25" s="15"/>
      <c r="I25" s="15"/>
      <c r="J25" s="15">
        <f t="shared" si="0"/>
        <v>62.333333333333336</v>
      </c>
      <c r="K25" s="16">
        <f t="shared" si="1"/>
        <v>3</v>
      </c>
      <c r="L25" s="16">
        <f t="shared" si="2"/>
        <v>7.3711147958319936</v>
      </c>
      <c r="M25" s="16">
        <f t="shared" si="3"/>
        <v>11.825317854275925</v>
      </c>
      <c r="N25" s="16" t="str">
        <f t="shared" si="4"/>
        <v>ОДНОРОДНЫЕ</v>
      </c>
      <c r="O25" s="15">
        <f t="shared" si="5"/>
        <v>24933.333333333336</v>
      </c>
    </row>
    <row r="26" spans="1:17" ht="17.45" customHeight="1" x14ac:dyDescent="0.25">
      <c r="A26" s="16"/>
      <c r="B26" s="28" t="s">
        <v>26</v>
      </c>
      <c r="C26" s="16"/>
      <c r="D26" s="29"/>
      <c r="E26" s="15">
        <f>SUMPRODUCT($D$20:$D$25,E20:E25)</f>
        <v>390380</v>
      </c>
      <c r="F26" s="15">
        <f t="shared" ref="F26:G26" si="11">SUMPRODUCT($D$20:$D$25,F20:F25)</f>
        <v>459780</v>
      </c>
      <c r="G26" s="15">
        <f t="shared" si="11"/>
        <v>439400</v>
      </c>
      <c r="H26" s="15"/>
      <c r="I26" s="15"/>
      <c r="J26" s="15"/>
      <c r="K26" s="16"/>
      <c r="L26" s="16"/>
      <c r="M26" s="16"/>
      <c r="N26" s="16"/>
      <c r="O26" s="15"/>
    </row>
    <row r="28" spans="1:17" ht="33.6" customHeight="1" x14ac:dyDescent="0.25">
      <c r="A28" s="10" t="s">
        <v>27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</row>
    <row r="29" spans="1:17" ht="33.6" customHeight="1" x14ac:dyDescent="0.25">
      <c r="A29" s="10" t="s">
        <v>24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Q29" s="34">
        <f>E26*0.03</f>
        <v>11711.4</v>
      </c>
    </row>
    <row r="30" spans="1:17" ht="15" customHeight="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spans="1:17" s="33" customFormat="1" ht="25.5" customHeight="1" x14ac:dyDescent="0.2">
      <c r="A31" s="32" t="s">
        <v>43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</row>
  </sheetData>
  <mergeCells count="17">
    <mergeCell ref="A18:A19"/>
    <mergeCell ref="B18:B19"/>
    <mergeCell ref="C18:D18"/>
    <mergeCell ref="A31:O31"/>
    <mergeCell ref="L12:M12"/>
    <mergeCell ref="B14:N14"/>
    <mergeCell ref="A28:O28"/>
    <mergeCell ref="A29:O29"/>
    <mergeCell ref="A30:O30"/>
    <mergeCell ref="O18:O19"/>
    <mergeCell ref="A17:B17"/>
    <mergeCell ref="C17:D17"/>
    <mergeCell ref="J18:J19"/>
    <mergeCell ref="K18:K19"/>
    <mergeCell ref="L18:L19"/>
    <mergeCell ref="M18:M19"/>
    <mergeCell ref="N18:N19"/>
  </mergeCells>
  <conditionalFormatting sqref="N26">
    <cfRule type="containsText" dxfId="11" priority="10" operator="containsText" text="НЕ">
      <formula>NOT(ISERROR(SEARCH("НЕ",N26)))</formula>
    </cfRule>
    <cfRule type="containsText" dxfId="10" priority="11" operator="containsText" text="ОДНОРОДНЫЕ">
      <formula>NOT(ISERROR(SEARCH("ОДНОРОДНЫЕ",N26)))</formula>
    </cfRule>
    <cfRule type="containsText" dxfId="9" priority="12" operator="containsText" text="НЕОДНОРОДНЫЕ">
      <formula>NOT(ISERROR(SEARCH("НЕОДНОРОДНЫЕ",N26)))</formula>
    </cfRule>
  </conditionalFormatting>
  <conditionalFormatting sqref="N26">
    <cfRule type="containsText" dxfId="8" priority="7" operator="containsText" text="НЕОДНОРОДНЫЕ">
      <formula>NOT(ISERROR(SEARCH("НЕОДНОРОДНЫЕ",N26)))</formula>
    </cfRule>
    <cfRule type="containsText" dxfId="7" priority="8" operator="containsText" text="ОДНОРОДНЫЕ">
      <formula>NOT(ISERROR(SEARCH("ОДНОРОДНЫЕ",N26)))</formula>
    </cfRule>
    <cfRule type="containsText" dxfId="6" priority="9" operator="containsText" text="НЕОДНОРОДНЫЕ">
      <formula>NOT(ISERROR(SEARCH("НЕОДНОРОДНЫЕ",N26)))</formula>
    </cfRule>
  </conditionalFormatting>
  <conditionalFormatting sqref="N20:N25">
    <cfRule type="containsText" dxfId="5" priority="4" operator="containsText" text="НЕ">
      <formula>NOT(ISERROR(SEARCH("НЕ",N20)))</formula>
    </cfRule>
    <cfRule type="containsText" dxfId="4" priority="5" operator="containsText" text="ОДНОРОДНЫЕ">
      <formula>NOT(ISERROR(SEARCH("ОДНОРОДНЫЕ",N20)))</formula>
    </cfRule>
    <cfRule type="containsText" dxfId="3" priority="6" operator="containsText" text="НЕОДНОРОДНЫЕ">
      <formula>NOT(ISERROR(SEARCH("НЕОДНОРОДНЫЕ",N20)))</formula>
    </cfRule>
  </conditionalFormatting>
  <conditionalFormatting sqref="N20:N25">
    <cfRule type="containsText" dxfId="2" priority="1" operator="containsText" text="НЕОДНОРОДНЫЕ">
      <formula>NOT(ISERROR(SEARCH("НЕОДНОРОДНЫЕ",N20)))</formula>
    </cfRule>
    <cfRule type="containsText" dxfId="1" priority="2" operator="containsText" text="ОДНОРОДНЫЕ">
      <formula>NOT(ISERROR(SEARCH("ОДНОРОДНЫЕ",N20)))</formula>
    </cfRule>
    <cfRule type="containsText" dxfId="0" priority="3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2023-12-06T11:33:04Z</dcterms:modified>
</cp:coreProperties>
</file>