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Q20" i="1" s="1"/>
  <c r="M20" i="1"/>
  <c r="N20" i="1"/>
  <c r="O20" i="1"/>
  <c r="P20" i="1" s="1"/>
  <c r="L21" i="1"/>
  <c r="Q21" i="1" s="1"/>
  <c r="M21" i="1"/>
  <c r="N21" i="1"/>
  <c r="O21" i="1"/>
  <c r="P21" i="1" s="1"/>
  <c r="L22" i="1"/>
  <c r="Q22" i="1" s="1"/>
  <c r="M22" i="1"/>
  <c r="N22" i="1"/>
  <c r="O22" i="1" s="1"/>
  <c r="P22" i="1" s="1"/>
  <c r="L23" i="1"/>
  <c r="Q23" i="1" s="1"/>
  <c r="M23" i="1"/>
  <c r="N23" i="1"/>
  <c r="L24" i="1"/>
  <c r="Q24" i="1" s="1"/>
  <c r="M24" i="1"/>
  <c r="N24" i="1"/>
  <c r="O24" i="1" s="1"/>
  <c r="P24" i="1" s="1"/>
  <c r="L25" i="1"/>
  <c r="Q25" i="1" s="1"/>
  <c r="M25" i="1"/>
  <c r="N25" i="1"/>
  <c r="O25" i="1" s="1"/>
  <c r="P25" i="1" s="1"/>
  <c r="L26" i="1"/>
  <c r="Q26" i="1" s="1"/>
  <c r="M26" i="1"/>
  <c r="N26" i="1"/>
  <c r="O26" i="1" s="1"/>
  <c r="P26" i="1" s="1"/>
  <c r="L27" i="1"/>
  <c r="Q27" i="1" s="1"/>
  <c r="M27" i="1"/>
  <c r="N27" i="1"/>
  <c r="O27" i="1"/>
  <c r="P27" i="1"/>
  <c r="L28" i="1"/>
  <c r="Q28" i="1" s="1"/>
  <c r="M28" i="1"/>
  <c r="N28" i="1"/>
  <c r="O28" i="1" s="1"/>
  <c r="P28" i="1" s="1"/>
  <c r="L29" i="1"/>
  <c r="Q29" i="1" s="1"/>
  <c r="M29" i="1"/>
  <c r="N29" i="1"/>
  <c r="O29" i="1"/>
  <c r="P29" i="1" s="1"/>
  <c r="L30" i="1"/>
  <c r="Q30" i="1" s="1"/>
  <c r="M30" i="1"/>
  <c r="N30" i="1"/>
  <c r="L31" i="1"/>
  <c r="Q31" i="1" s="1"/>
  <c r="M31" i="1"/>
  <c r="N31" i="1"/>
  <c r="O31" i="1"/>
  <c r="P31" i="1"/>
  <c r="L32" i="1"/>
  <c r="Q32" i="1" s="1"/>
  <c r="M32" i="1"/>
  <c r="N32" i="1"/>
  <c r="O32" i="1"/>
  <c r="P32" i="1" s="1"/>
  <c r="L33" i="1"/>
  <c r="Q33" i="1" s="1"/>
  <c r="M33" i="1"/>
  <c r="N33" i="1"/>
  <c r="O33" i="1"/>
  <c r="P33" i="1" s="1"/>
  <c r="L34" i="1"/>
  <c r="Q34" i="1" s="1"/>
  <c r="M34" i="1"/>
  <c r="N34" i="1"/>
  <c r="O34" i="1" s="1"/>
  <c r="P34" i="1" s="1"/>
  <c r="L35" i="1"/>
  <c r="Q35" i="1" s="1"/>
  <c r="M35" i="1"/>
  <c r="N35" i="1"/>
  <c r="L36" i="1"/>
  <c r="Q36" i="1" s="1"/>
  <c r="M36" i="1"/>
  <c r="N36" i="1"/>
  <c r="L37" i="1"/>
  <c r="Q37" i="1" s="1"/>
  <c r="M37" i="1"/>
  <c r="N37" i="1"/>
  <c r="O37" i="1" s="1"/>
  <c r="P37" i="1" s="1"/>
  <c r="O36" i="1" l="1"/>
  <c r="P36" i="1" s="1"/>
  <c r="O35" i="1"/>
  <c r="P35" i="1" s="1"/>
  <c r="O23" i="1"/>
  <c r="P23" i="1" s="1"/>
  <c r="O30" i="1"/>
  <c r="P30" i="1" s="1"/>
  <c r="L38" i="1"/>
  <c r="Q38" i="1" s="1"/>
  <c r="C17" i="1" s="1"/>
  <c r="M38" i="1"/>
  <c r="N38" i="1"/>
  <c r="O38" i="1" l="1"/>
  <c r="P38" i="1" s="1"/>
</calcChain>
</file>

<file path=xl/sharedStrings.xml><?xml version="1.0" encoding="utf-8"?>
<sst xmlns="http://schemas.openxmlformats.org/spreadsheetml/2006/main" count="84" uniqueCount="49">
  <si>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</si>
  <si>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</si>
  <si>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</si>
  <si>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</si>
  <si>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</si>
  <si>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</si>
  <si>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</si>
  <si>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</si>
  <si>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</si>
  <si>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</si>
  <si>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</si>
  <si>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</si>
  <si>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</si>
  <si>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</si>
  <si>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</si>
  <si>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</si>
  <si>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</si>
  <si>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</si>
  <si>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</si>
  <si>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</si>
  <si>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</si>
  <si>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</si>
  <si>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</si>
  <si>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</si>
  <si>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</si>
  <si>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</si>
  <si>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</si>
  <si>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</si>
  <si>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</si>
  <si>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</si>
  <si>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</si>
  <si>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</si>
  <si>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№ 303-23</t>
  </si>
  <si>
    <t xml:space="preserve">на поставку лекарственных препаратов группы растворы плазмозамещающие и перфузионные </t>
  </si>
  <si>
    <t xml:space="preserve">Натрия хлорид </t>
  </si>
  <si>
    <t>Натрия хлорид</t>
  </si>
  <si>
    <t>Декстроза</t>
  </si>
  <si>
    <t>Декстран [ср. мол. масса 35000-45000]</t>
  </si>
  <si>
    <t>Вода для инъекций</t>
  </si>
  <si>
    <t>Калия и магния аспарагинат</t>
  </si>
  <si>
    <t>Маннитол</t>
  </si>
  <si>
    <t>шт.</t>
  </si>
  <si>
    <t>уп.</t>
  </si>
  <si>
    <t>КП вх.768/с от 28.11.2023</t>
  </si>
  <si>
    <t>КП вх.769/с от 28.11.2023</t>
  </si>
  <si>
    <t>КП вх.775/с от 28.11.2023</t>
  </si>
  <si>
    <t>КП вх.784/с от 29.11.2023</t>
  </si>
  <si>
    <t>КП вх.786/с от 29.11.2023</t>
  </si>
  <si>
    <t>Начальная (максимальная) цена договора устанавливается в размере 1 582 650,85 руб. (один миллион пятьсот восемьдесят две тысячи шестьсот пятьдесят рублей восемьдесят пять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</si>
</sst>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zoomScale="85" zoomScaleNormal="85" zoomScalePageLayoutView="70" workbookViewId="0">
      <selection activeCell="F47" sqref="F47"/>
    </sheetView>
  </sheetViews>
  <sheetFormatPr defaultRowHeight="15" x14ac:dyDescent="0.25"/>
  <cols>
    <col min="1" max="1" width="6.140625" style="8" bestFit="1" customWidth="1"/>
    <col min="2" max="2" width="33.28515625" style="8" bestFit="1" customWidth="1"/>
    <col min="3" max="3" width="11.7109375" style="8" customWidth="1"/>
    <col min="4" max="4" width="7.140625" style="8" bestFit="1" customWidth="1"/>
    <col min="5" max="9" width="18.85546875" style="1" customWidth="1"/>
    <col min="10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8" customWidth="1"/>
    <col min="14" max="14" width="12.5703125" style="8" customWidth="1"/>
    <col min="15" max="15" width="10.28515625" style="8" customWidth="1"/>
    <col min="16" max="16" width="22.42578125" style="8" bestFit="1" customWidth="1"/>
    <col min="17" max="17" width="17.5703125" style="1" customWidth="1"/>
    <col min="18" max="18" width="10.7109375" style="8" bestFit="1" customWidth="1"/>
    <col min="19" max="19" width="11.28515625" style="8" bestFit="1" customWidth="1"/>
    <col min="20" max="20" width="10.7109375" style="8" bestFit="1" customWidth="1"/>
    <col min="21" max="21" width="11.7109375" style="8" bestFit="1" customWidth="1"/>
    <col min="22" max="22" width="10.7109375" style="8" bestFit="1" customWidth="1"/>
    <col min="23" max="16384" width="9.140625" style="8"/>
  </cols>
  <sheetData>
    <row r="1" spans="2:17" x14ac:dyDescent="0.25">
      <c r="Q1" s="4" t="s">
        <v>19</v>
      </c>
    </row>
    <row r="2" spans="2:17" ht="14.45" customHeight="1" x14ac:dyDescent="0.25">
      <c r="Q2" s="4" t="s">
        <v>20</v>
      </c>
    </row>
    <row r="3" spans="2:17" x14ac:dyDescent="0.25">
      <c r="G3" s="41" t="s">
        <v>33</v>
      </c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2:17" x14ac:dyDescent="0.25">
      <c r="G4" s="13"/>
      <c r="H4" s="13"/>
      <c r="I4" s="13"/>
      <c r="J4" s="13"/>
      <c r="K4" s="13"/>
      <c r="L4" s="13"/>
      <c r="M4" s="15"/>
      <c r="N4" s="15"/>
      <c r="O4" s="15"/>
      <c r="P4" s="15"/>
      <c r="Q4" s="5" t="s">
        <v>22</v>
      </c>
    </row>
    <row r="5" spans="2:17" x14ac:dyDescent="0.25">
      <c r="G5" s="13"/>
      <c r="H5" s="13"/>
      <c r="I5" s="13"/>
      <c r="J5" s="13"/>
      <c r="K5" s="13"/>
      <c r="L5" s="13"/>
      <c r="M5" s="15"/>
      <c r="N5" s="15"/>
      <c r="O5" s="15"/>
      <c r="P5" s="15"/>
      <c r="Q5" s="5" t="s">
        <v>21</v>
      </c>
    </row>
    <row r="6" spans="2:17" ht="14.45" customHeight="1" x14ac:dyDescent="0.25">
      <c r="G6" s="13"/>
      <c r="H6" s="13"/>
      <c r="I6" s="13"/>
      <c r="J6" s="13"/>
      <c r="K6" s="13"/>
      <c r="L6" s="13"/>
      <c r="M6" s="15"/>
      <c r="N6" s="15"/>
      <c r="O6" s="15"/>
      <c r="P6" s="15"/>
      <c r="Q6" s="5" t="s">
        <v>32</v>
      </c>
    </row>
    <row r="7" spans="2:17" x14ac:dyDescent="0.25">
      <c r="G7" s="13"/>
      <c r="H7" s="13"/>
      <c r="I7" s="13"/>
      <c r="J7" s="13"/>
      <c r="K7" s="13"/>
      <c r="L7" s="13"/>
      <c r="M7" s="15"/>
      <c r="N7" s="15"/>
      <c r="O7" s="15"/>
      <c r="P7" s="15"/>
      <c r="Q7" s="13"/>
    </row>
    <row r="8" spans="2:17" x14ac:dyDescent="0.25">
      <c r="G8" s="13"/>
      <c r="H8" s="13"/>
      <c r="I8" s="13"/>
      <c r="J8" s="13"/>
      <c r="K8" s="13"/>
      <c r="L8" s="13"/>
      <c r="M8" s="15"/>
      <c r="N8" s="15"/>
      <c r="O8" s="15"/>
      <c r="P8" s="15"/>
      <c r="Q8" s="3" t="s">
        <v>13</v>
      </c>
    </row>
    <row r="9" spans="2:17" x14ac:dyDescent="0.25">
      <c r="Q9" s="14" t="s">
        <v>16</v>
      </c>
    </row>
    <row r="10" spans="2:17" x14ac:dyDescent="0.25">
      <c r="Q10" s="14" t="s">
        <v>14</v>
      </c>
    </row>
    <row r="12" spans="2:17" ht="28.9" customHeight="1" x14ac:dyDescent="0.25">
      <c r="N12" s="42" t="s">
        <v>30</v>
      </c>
      <c r="O12" s="42"/>
      <c r="P12" s="15"/>
      <c r="Q12" s="13" t="s">
        <v>31</v>
      </c>
    </row>
    <row r="14" spans="2:17" x14ac:dyDescent="0.25">
      <c r="B14" s="30" t="s">
        <v>15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2:17" hidden="1" x14ac:dyDescent="0.25"/>
    <row r="17" spans="1:17" ht="48.75" customHeight="1" x14ac:dyDescent="0.25">
      <c r="A17" s="34" t="s">
        <v>11</v>
      </c>
      <c r="B17" s="35"/>
      <c r="C17" s="36">
        <f>SUM(Q20:Q38)</f>
        <v>1582650.8533333335</v>
      </c>
      <c r="D17" s="35"/>
      <c r="E17" s="7" t="s">
        <v>43</v>
      </c>
      <c r="F17" s="7" t="s">
        <v>44</v>
      </c>
      <c r="G17" s="7" t="s">
        <v>45</v>
      </c>
      <c r="H17" s="7" t="s">
        <v>46</v>
      </c>
      <c r="I17" s="7" t="s">
        <v>47</v>
      </c>
      <c r="J17" s="16"/>
      <c r="K17" s="7"/>
      <c r="L17" s="9"/>
      <c r="M17" s="11"/>
      <c r="N17" s="11"/>
      <c r="O17" s="11"/>
      <c r="P17" s="11"/>
      <c r="Q17" s="9"/>
    </row>
    <row r="18" spans="1:17" ht="30" customHeight="1" x14ac:dyDescent="0.25">
      <c r="A18" s="39" t="s">
        <v>0</v>
      </c>
      <c r="B18" s="39" t="s">
        <v>1</v>
      </c>
      <c r="C18" s="39" t="s">
        <v>2</v>
      </c>
      <c r="D18" s="39"/>
      <c r="E18" s="16" t="s">
        <v>23</v>
      </c>
      <c r="F18" s="16" t="s">
        <v>24</v>
      </c>
      <c r="G18" s="16" t="s">
        <v>25</v>
      </c>
      <c r="H18" s="9" t="s">
        <v>26</v>
      </c>
      <c r="I18" s="9" t="s">
        <v>27</v>
      </c>
      <c r="J18" s="9" t="s">
        <v>28</v>
      </c>
      <c r="K18" s="9" t="s">
        <v>29</v>
      </c>
      <c r="L18" s="37" t="s">
        <v>12</v>
      </c>
      <c r="M18" s="39" t="s">
        <v>8</v>
      </c>
      <c r="N18" s="39" t="s">
        <v>9</v>
      </c>
      <c r="O18" s="39" t="s">
        <v>10</v>
      </c>
      <c r="P18" s="39" t="s">
        <v>6</v>
      </c>
      <c r="Q18" s="33" t="s">
        <v>7</v>
      </c>
    </row>
    <row r="19" spans="1:17" x14ac:dyDescent="0.25">
      <c r="A19" s="40"/>
      <c r="B19" s="40"/>
      <c r="C19" s="12" t="s">
        <v>3</v>
      </c>
      <c r="D19" s="12" t="s">
        <v>4</v>
      </c>
      <c r="E19" s="10" t="s">
        <v>5</v>
      </c>
      <c r="F19" s="10" t="s">
        <v>5</v>
      </c>
      <c r="G19" s="10" t="s">
        <v>5</v>
      </c>
      <c r="H19" s="10" t="s">
        <v>5</v>
      </c>
      <c r="I19" s="10" t="s">
        <v>5</v>
      </c>
      <c r="J19" s="10" t="s">
        <v>5</v>
      </c>
      <c r="K19" s="10" t="s">
        <v>5</v>
      </c>
      <c r="L19" s="38"/>
      <c r="M19" s="39"/>
      <c r="N19" s="39"/>
      <c r="O19" s="39"/>
      <c r="P19" s="39"/>
      <c r="Q19" s="33"/>
    </row>
    <row r="20" spans="1:17" s="24" customFormat="1" x14ac:dyDescent="0.25">
      <c r="A20" s="22">
        <v>1</v>
      </c>
      <c r="B20" s="43" t="s">
        <v>34</v>
      </c>
      <c r="C20" s="23" t="s">
        <v>41</v>
      </c>
      <c r="D20" s="23">
        <v>300</v>
      </c>
      <c r="E20" s="17">
        <v>20.149999999999999</v>
      </c>
      <c r="F20" s="17">
        <v>16.239999999999998</v>
      </c>
      <c r="G20" s="17">
        <v>22</v>
      </c>
      <c r="H20" s="17">
        <v>20</v>
      </c>
      <c r="I20" s="17">
        <v>20.100000000000001</v>
      </c>
      <c r="J20" s="26"/>
      <c r="K20" s="26"/>
      <c r="L20" s="25">
        <f t="shared" ref="L20:L37" si="0">AVERAGE(E20:K20)</f>
        <v>19.698</v>
      </c>
      <c r="M20" s="23">
        <f t="shared" ref="M20:M37" si="1" xml:space="preserve"> COUNT(E20:K20)</f>
        <v>5</v>
      </c>
      <c r="N20" s="23">
        <f t="shared" ref="N20:N37" si="2">STDEV(E20:K20)</f>
        <v>2.1044049040049311</v>
      </c>
      <c r="O20" s="23">
        <f t="shared" ref="O20:O37" si="3">N20/L20*100</f>
        <v>10.6833429993143</v>
      </c>
      <c r="P20" s="23" t="str">
        <f t="shared" ref="P20:P37" si="4">IF(O20&lt;33,"ОДНОРОДНЫЕ","НЕОДНОРОДНЫЕ")</f>
        <v>ОДНОРОДНЫЕ</v>
      </c>
      <c r="Q20" s="25">
        <f t="shared" ref="Q20:Q37" si="5">D20*L20</f>
        <v>5909.4000000000005</v>
      </c>
    </row>
    <row r="21" spans="1:17" s="24" customFormat="1" x14ac:dyDescent="0.25">
      <c r="A21" s="22">
        <v>2</v>
      </c>
      <c r="B21" s="43" t="s">
        <v>34</v>
      </c>
      <c r="C21" s="23" t="s">
        <v>41</v>
      </c>
      <c r="D21" s="23">
        <v>14000</v>
      </c>
      <c r="E21" s="45">
        <v>30</v>
      </c>
      <c r="F21" s="17">
        <v>27.23</v>
      </c>
      <c r="G21" s="17">
        <v>34.200000000000003</v>
      </c>
      <c r="H21" s="17">
        <v>33.53</v>
      </c>
      <c r="I21" s="17">
        <v>27.55</v>
      </c>
      <c r="J21" s="26"/>
      <c r="K21" s="26"/>
      <c r="L21" s="25">
        <f t="shared" si="0"/>
        <v>30.502000000000002</v>
      </c>
      <c r="M21" s="23">
        <f t="shared" si="1"/>
        <v>5</v>
      </c>
      <c r="N21" s="23">
        <f t="shared" si="2"/>
        <v>3.2602254523268797</v>
      </c>
      <c r="O21" s="23">
        <f t="shared" si="3"/>
        <v>10.688562888751161</v>
      </c>
      <c r="P21" s="23" t="str">
        <f t="shared" si="4"/>
        <v>ОДНОРОДНЫЕ</v>
      </c>
      <c r="Q21" s="25">
        <f t="shared" si="5"/>
        <v>427028.00000000006</v>
      </c>
    </row>
    <row r="22" spans="1:17" s="24" customFormat="1" x14ac:dyDescent="0.25">
      <c r="A22" s="22">
        <v>3</v>
      </c>
      <c r="B22" s="43" t="s">
        <v>34</v>
      </c>
      <c r="C22" s="23" t="s">
        <v>41</v>
      </c>
      <c r="D22" s="23">
        <v>19000</v>
      </c>
      <c r="E22" s="45">
        <v>31.5</v>
      </c>
      <c r="F22" s="17">
        <v>31.05</v>
      </c>
      <c r="G22" s="17">
        <v>41</v>
      </c>
      <c r="H22" s="17">
        <v>40.69</v>
      </c>
      <c r="I22" s="17">
        <v>33.5</v>
      </c>
      <c r="J22" s="26"/>
      <c r="K22" s="26"/>
      <c r="L22" s="25">
        <f t="shared" si="0"/>
        <v>35.548000000000002</v>
      </c>
      <c r="M22" s="23">
        <f t="shared" si="1"/>
        <v>5</v>
      </c>
      <c r="N22" s="23">
        <f t="shared" si="2"/>
        <v>4.9238470731735449</v>
      </c>
      <c r="O22" s="23">
        <f t="shared" si="3"/>
        <v>13.851263286749028</v>
      </c>
      <c r="P22" s="23" t="str">
        <f t="shared" si="4"/>
        <v>ОДНОРОДНЫЕ</v>
      </c>
      <c r="Q22" s="25">
        <f t="shared" si="5"/>
        <v>675412</v>
      </c>
    </row>
    <row r="23" spans="1:17" s="24" customFormat="1" x14ac:dyDescent="0.25">
      <c r="A23" s="22">
        <v>4</v>
      </c>
      <c r="B23" s="43" t="s">
        <v>35</v>
      </c>
      <c r="C23" s="23" t="s">
        <v>41</v>
      </c>
      <c r="D23" s="23">
        <v>3000</v>
      </c>
      <c r="E23" s="45">
        <v>33.4</v>
      </c>
      <c r="F23" s="17">
        <v>33.35</v>
      </c>
      <c r="G23" s="17">
        <v>47.1</v>
      </c>
      <c r="H23" s="17">
        <v>46.71</v>
      </c>
      <c r="I23" s="17">
        <v>39.200000000000003</v>
      </c>
      <c r="J23" s="26"/>
      <c r="K23" s="26"/>
      <c r="L23" s="25">
        <f t="shared" si="0"/>
        <v>39.951999999999998</v>
      </c>
      <c r="M23" s="23">
        <f t="shared" si="1"/>
        <v>5</v>
      </c>
      <c r="N23" s="23">
        <f t="shared" si="2"/>
        <v>6.7794741683998394</v>
      </c>
      <c r="O23" s="23">
        <f t="shared" si="3"/>
        <v>16.96904827893432</v>
      </c>
      <c r="P23" s="23" t="str">
        <f t="shared" si="4"/>
        <v>ОДНОРОДНЫЕ</v>
      </c>
      <c r="Q23" s="25">
        <f t="shared" si="5"/>
        <v>119856</v>
      </c>
    </row>
    <row r="24" spans="1:17" s="24" customFormat="1" x14ac:dyDescent="0.25">
      <c r="A24" s="22">
        <v>5</v>
      </c>
      <c r="B24" s="43" t="s">
        <v>35</v>
      </c>
      <c r="C24" s="23" t="s">
        <v>41</v>
      </c>
      <c r="D24" s="23">
        <v>1000</v>
      </c>
      <c r="E24" s="17">
        <v>55</v>
      </c>
      <c r="F24" s="17">
        <v>55</v>
      </c>
      <c r="G24" s="17">
        <v>64.83</v>
      </c>
      <c r="H24" s="17">
        <v>64.751000000000005</v>
      </c>
      <c r="I24" s="17">
        <v>55.2</v>
      </c>
      <c r="J24" s="26"/>
      <c r="K24" s="26"/>
      <c r="L24" s="25">
        <f t="shared" si="0"/>
        <v>58.956200000000003</v>
      </c>
      <c r="M24" s="23">
        <f t="shared" si="1"/>
        <v>5</v>
      </c>
      <c r="N24" s="23">
        <f t="shared" si="2"/>
        <v>5.3266619190633833</v>
      </c>
      <c r="O24" s="23">
        <f t="shared" si="3"/>
        <v>9.0349478410470532</v>
      </c>
      <c r="P24" s="23" t="str">
        <f t="shared" si="4"/>
        <v>ОДНОРОДНЫЕ</v>
      </c>
      <c r="Q24" s="25">
        <f t="shared" si="5"/>
        <v>58956.200000000004</v>
      </c>
    </row>
    <row r="25" spans="1:17" s="24" customFormat="1" x14ac:dyDescent="0.25">
      <c r="A25" s="22">
        <v>6</v>
      </c>
      <c r="B25" s="43" t="s">
        <v>36</v>
      </c>
      <c r="C25" s="23" t="s">
        <v>41</v>
      </c>
      <c r="D25" s="23">
        <v>2000</v>
      </c>
      <c r="E25" s="46">
        <v>44.81</v>
      </c>
      <c r="F25" s="46">
        <v>43.21</v>
      </c>
      <c r="G25" s="17">
        <v>54.2</v>
      </c>
      <c r="H25" s="17">
        <v>53.2</v>
      </c>
      <c r="I25" s="17">
        <v>44</v>
      </c>
      <c r="J25" s="26"/>
      <c r="K25" s="26"/>
      <c r="L25" s="25">
        <f t="shared" si="0"/>
        <v>47.884</v>
      </c>
      <c r="M25" s="23">
        <f t="shared" si="1"/>
        <v>5</v>
      </c>
      <c r="N25" s="23">
        <f t="shared" si="2"/>
        <v>5.3510027097731889</v>
      </c>
      <c r="O25" s="23">
        <f t="shared" si="3"/>
        <v>11.174928388967482</v>
      </c>
      <c r="P25" s="23" t="str">
        <f t="shared" si="4"/>
        <v>ОДНОРОДНЫЕ</v>
      </c>
      <c r="Q25" s="25">
        <f t="shared" si="5"/>
        <v>95768</v>
      </c>
    </row>
    <row r="26" spans="1:17" s="24" customFormat="1" x14ac:dyDescent="0.25">
      <c r="A26" s="22">
        <v>7</v>
      </c>
      <c r="B26" s="43" t="s">
        <v>36</v>
      </c>
      <c r="C26" s="23" t="s">
        <v>41</v>
      </c>
      <c r="D26" s="23">
        <v>240</v>
      </c>
      <c r="E26" s="46">
        <v>35.28</v>
      </c>
      <c r="F26" s="46">
        <v>34.92</v>
      </c>
      <c r="G26" s="17">
        <v>44</v>
      </c>
      <c r="H26" s="17">
        <v>42.99</v>
      </c>
      <c r="I26" s="17">
        <v>35.1</v>
      </c>
      <c r="J26" s="26"/>
      <c r="K26" s="26"/>
      <c r="L26" s="25">
        <f t="shared" si="0"/>
        <v>38.457999999999998</v>
      </c>
      <c r="M26" s="23">
        <f t="shared" si="1"/>
        <v>5</v>
      </c>
      <c r="N26" s="23">
        <f t="shared" si="2"/>
        <v>4.6137316783706188</v>
      </c>
      <c r="O26" s="23">
        <f t="shared" si="3"/>
        <v>11.996806069922043</v>
      </c>
      <c r="P26" s="23" t="str">
        <f t="shared" si="4"/>
        <v>ОДНОРОДНЫЕ</v>
      </c>
      <c r="Q26" s="25">
        <f t="shared" si="5"/>
        <v>9229.92</v>
      </c>
    </row>
    <row r="27" spans="1:17" s="24" customFormat="1" x14ac:dyDescent="0.25">
      <c r="A27" s="22">
        <v>8</v>
      </c>
      <c r="B27" s="43" t="s">
        <v>36</v>
      </c>
      <c r="C27" s="23" t="s">
        <v>41</v>
      </c>
      <c r="D27" s="23">
        <v>48</v>
      </c>
      <c r="E27" s="17">
        <v>44.15</v>
      </c>
      <c r="F27" s="45">
        <v>42.98</v>
      </c>
      <c r="G27" s="17">
        <v>53.6</v>
      </c>
      <c r="H27" s="17">
        <v>52.92</v>
      </c>
      <c r="I27" s="17">
        <v>52.3</v>
      </c>
      <c r="J27" s="26"/>
      <c r="K27" s="26"/>
      <c r="L27" s="25">
        <f t="shared" si="0"/>
        <v>49.19</v>
      </c>
      <c r="M27" s="23">
        <f t="shared" si="1"/>
        <v>5</v>
      </c>
      <c r="N27" s="23">
        <f t="shared" si="2"/>
        <v>5.1720112142183163</v>
      </c>
      <c r="O27" s="23">
        <f t="shared" si="3"/>
        <v>10.514354979098021</v>
      </c>
      <c r="P27" s="23" t="str">
        <f t="shared" si="4"/>
        <v>ОДНОРОДНЫЕ</v>
      </c>
      <c r="Q27" s="25">
        <f t="shared" si="5"/>
        <v>2361.12</v>
      </c>
    </row>
    <row r="28" spans="1:17" s="24" customFormat="1" x14ac:dyDescent="0.25">
      <c r="A28" s="22">
        <v>9</v>
      </c>
      <c r="B28" s="43" t="s">
        <v>36</v>
      </c>
      <c r="C28" s="23" t="s">
        <v>41</v>
      </c>
      <c r="D28" s="23">
        <v>1700</v>
      </c>
      <c r="E28" s="17">
        <v>40.1</v>
      </c>
      <c r="F28" s="45">
        <v>39.57</v>
      </c>
      <c r="G28" s="17">
        <v>50</v>
      </c>
      <c r="H28" s="17">
        <v>48.72</v>
      </c>
      <c r="I28" s="17">
        <v>43.59</v>
      </c>
      <c r="J28" s="26"/>
      <c r="K28" s="26"/>
      <c r="L28" s="25">
        <f t="shared" si="0"/>
        <v>44.396000000000001</v>
      </c>
      <c r="M28" s="23">
        <f t="shared" si="1"/>
        <v>5</v>
      </c>
      <c r="N28" s="23">
        <f t="shared" si="2"/>
        <v>4.8087763516304216</v>
      </c>
      <c r="O28" s="23">
        <f t="shared" si="3"/>
        <v>10.83155318413916</v>
      </c>
      <c r="P28" s="23" t="str">
        <f t="shared" si="4"/>
        <v>ОДНОРОДНЫЕ</v>
      </c>
      <c r="Q28" s="25">
        <f t="shared" si="5"/>
        <v>75473.2</v>
      </c>
    </row>
    <row r="29" spans="1:17" s="24" customFormat="1" x14ac:dyDescent="0.25">
      <c r="A29" s="22">
        <v>10</v>
      </c>
      <c r="B29" s="43" t="s">
        <v>36</v>
      </c>
      <c r="C29" s="23" t="s">
        <v>41</v>
      </c>
      <c r="D29" s="23">
        <v>1600</v>
      </c>
      <c r="E29" s="17">
        <v>34.07</v>
      </c>
      <c r="F29" s="17">
        <v>33.22</v>
      </c>
      <c r="G29" s="17">
        <v>41.5</v>
      </c>
      <c r="H29" s="17">
        <v>40.89</v>
      </c>
      <c r="I29" s="17">
        <v>34.33</v>
      </c>
      <c r="J29" s="26"/>
      <c r="K29" s="26"/>
      <c r="L29" s="25">
        <f t="shared" si="0"/>
        <v>36.802</v>
      </c>
      <c r="M29" s="23">
        <f t="shared" si="1"/>
        <v>5</v>
      </c>
      <c r="N29" s="23">
        <f t="shared" si="2"/>
        <v>4.0369629673803056</v>
      </c>
      <c r="O29" s="23">
        <f t="shared" si="3"/>
        <v>10.96941189984323</v>
      </c>
      <c r="P29" s="23" t="str">
        <f t="shared" si="4"/>
        <v>ОДНОРОДНЫЕ</v>
      </c>
      <c r="Q29" s="25">
        <f t="shared" si="5"/>
        <v>58883.199999999997</v>
      </c>
    </row>
    <row r="30" spans="1:17" s="24" customFormat="1" x14ac:dyDescent="0.25">
      <c r="A30" s="22">
        <v>11</v>
      </c>
      <c r="B30" s="43" t="s">
        <v>36</v>
      </c>
      <c r="C30" s="23" t="s">
        <v>42</v>
      </c>
      <c r="D30" s="23">
        <v>100</v>
      </c>
      <c r="E30" s="17">
        <v>41</v>
      </c>
      <c r="F30" s="17">
        <v>60.5</v>
      </c>
      <c r="G30" s="17">
        <v>66</v>
      </c>
      <c r="H30" s="17">
        <v>65.59</v>
      </c>
      <c r="I30" s="17">
        <v>42.2</v>
      </c>
      <c r="J30" s="26"/>
      <c r="K30" s="26"/>
      <c r="L30" s="25">
        <f t="shared" si="0"/>
        <v>55.058000000000007</v>
      </c>
      <c r="M30" s="23">
        <f t="shared" si="1"/>
        <v>5</v>
      </c>
      <c r="N30" s="23">
        <f t="shared" si="2"/>
        <v>12.48220012658023</v>
      </c>
      <c r="O30" s="23">
        <f t="shared" si="3"/>
        <v>22.671001719241939</v>
      </c>
      <c r="P30" s="23" t="str">
        <f t="shared" si="4"/>
        <v>ОДНОРОДНЫЕ</v>
      </c>
      <c r="Q30" s="25">
        <f t="shared" si="5"/>
        <v>5505.8000000000011</v>
      </c>
    </row>
    <row r="31" spans="1:17" s="24" customFormat="1" ht="30" x14ac:dyDescent="0.25">
      <c r="A31" s="22">
        <v>12</v>
      </c>
      <c r="B31" s="44" t="s">
        <v>37</v>
      </c>
      <c r="C31" s="23" t="s">
        <v>41</v>
      </c>
      <c r="D31" s="23">
        <v>170</v>
      </c>
      <c r="E31" s="17">
        <v>88.62</v>
      </c>
      <c r="F31" s="17">
        <v>78.28</v>
      </c>
      <c r="G31" s="17">
        <v>88</v>
      </c>
      <c r="H31" s="17">
        <v>87.61</v>
      </c>
      <c r="I31" s="17">
        <v>92.39</v>
      </c>
      <c r="J31" s="26"/>
      <c r="K31" s="26"/>
      <c r="L31" s="25">
        <f t="shared" si="0"/>
        <v>86.97999999999999</v>
      </c>
      <c r="M31" s="23">
        <f t="shared" si="1"/>
        <v>5</v>
      </c>
      <c r="N31" s="23">
        <f t="shared" si="2"/>
        <v>5.2221882386601113</v>
      </c>
      <c r="O31" s="23">
        <f t="shared" si="3"/>
        <v>6.0038954226950016</v>
      </c>
      <c r="P31" s="23" t="str">
        <f t="shared" si="4"/>
        <v>ОДНОРОДНЫЕ</v>
      </c>
      <c r="Q31" s="25">
        <f t="shared" si="5"/>
        <v>14786.599999999999</v>
      </c>
    </row>
    <row r="32" spans="1:17" s="24" customFormat="1" x14ac:dyDescent="0.25">
      <c r="A32" s="22">
        <v>13</v>
      </c>
      <c r="B32" s="44" t="s">
        <v>38</v>
      </c>
      <c r="C32" s="23" t="s">
        <v>41</v>
      </c>
      <c r="D32" s="23">
        <v>24</v>
      </c>
      <c r="E32" s="17">
        <v>52.58</v>
      </c>
      <c r="F32" s="17">
        <v>43.2</v>
      </c>
      <c r="G32" s="17">
        <v>55</v>
      </c>
      <c r="H32" s="17">
        <v>53.18</v>
      </c>
      <c r="I32" s="17">
        <v>53</v>
      </c>
      <c r="J32" s="26"/>
      <c r="K32" s="26"/>
      <c r="L32" s="25">
        <f t="shared" si="0"/>
        <v>51.39200000000001</v>
      </c>
      <c r="M32" s="23">
        <f t="shared" si="1"/>
        <v>5</v>
      </c>
      <c r="N32" s="23">
        <f t="shared" si="2"/>
        <v>4.6722713962268916</v>
      </c>
      <c r="O32" s="23">
        <f t="shared" si="3"/>
        <v>9.0914371813256754</v>
      </c>
      <c r="P32" s="23" t="str">
        <f t="shared" si="4"/>
        <v>ОДНОРОДНЫЕ</v>
      </c>
      <c r="Q32" s="25">
        <f t="shared" si="5"/>
        <v>1233.4080000000004</v>
      </c>
    </row>
    <row r="33" spans="1:19" s="24" customFormat="1" x14ac:dyDescent="0.25">
      <c r="A33" s="22">
        <v>14</v>
      </c>
      <c r="B33" s="44" t="s">
        <v>38</v>
      </c>
      <c r="C33" s="23" t="s">
        <v>41</v>
      </c>
      <c r="D33" s="23">
        <v>10</v>
      </c>
      <c r="E33" s="17">
        <v>46.2</v>
      </c>
      <c r="F33" s="17">
        <v>39.51</v>
      </c>
      <c r="G33" s="17">
        <v>50.2</v>
      </c>
      <c r="H33" s="17">
        <v>48.63</v>
      </c>
      <c r="I33" s="17">
        <v>46.2</v>
      </c>
      <c r="J33" s="26"/>
      <c r="K33" s="26"/>
      <c r="L33" s="25">
        <f t="shared" si="0"/>
        <v>46.148000000000003</v>
      </c>
      <c r="M33" s="23">
        <f t="shared" si="1"/>
        <v>5</v>
      </c>
      <c r="N33" s="23">
        <f t="shared" si="2"/>
        <v>4.0818953930741557</v>
      </c>
      <c r="O33" s="23">
        <f t="shared" si="3"/>
        <v>8.8452270804241913</v>
      </c>
      <c r="P33" s="23" t="str">
        <f t="shared" si="4"/>
        <v>ОДНОРОДНЫЕ</v>
      </c>
      <c r="Q33" s="25">
        <f t="shared" si="5"/>
        <v>461.48</v>
      </c>
    </row>
    <row r="34" spans="1:19" s="24" customFormat="1" x14ac:dyDescent="0.25">
      <c r="A34" s="22">
        <v>15</v>
      </c>
      <c r="B34" s="44" t="s">
        <v>38</v>
      </c>
      <c r="C34" s="23" t="s">
        <v>41</v>
      </c>
      <c r="D34" s="23">
        <v>24</v>
      </c>
      <c r="E34" s="17">
        <v>38</v>
      </c>
      <c r="F34" s="17">
        <v>37.93</v>
      </c>
      <c r="G34" s="17">
        <v>48</v>
      </c>
      <c r="H34" s="17">
        <v>46.71</v>
      </c>
      <c r="I34" s="17">
        <v>41</v>
      </c>
      <c r="J34" s="26"/>
      <c r="K34" s="26"/>
      <c r="L34" s="25">
        <f t="shared" si="0"/>
        <v>42.328000000000003</v>
      </c>
      <c r="M34" s="23">
        <f t="shared" si="1"/>
        <v>5</v>
      </c>
      <c r="N34" s="23">
        <f t="shared" si="2"/>
        <v>4.7752246020475084</v>
      </c>
      <c r="O34" s="23">
        <f t="shared" si="3"/>
        <v>11.281479403816641</v>
      </c>
      <c r="P34" s="23" t="str">
        <f t="shared" si="4"/>
        <v>ОДНОРОДНЫЕ</v>
      </c>
      <c r="Q34" s="25">
        <f t="shared" si="5"/>
        <v>1015.8720000000001</v>
      </c>
    </row>
    <row r="35" spans="1:19" s="24" customFormat="1" x14ac:dyDescent="0.25">
      <c r="A35" s="22">
        <v>16</v>
      </c>
      <c r="B35" s="44" t="s">
        <v>38</v>
      </c>
      <c r="C35" s="23" t="s">
        <v>42</v>
      </c>
      <c r="D35" s="23">
        <v>40</v>
      </c>
      <c r="E35" s="17">
        <v>45</v>
      </c>
      <c r="F35" s="17">
        <v>34.5</v>
      </c>
      <c r="G35" s="17">
        <v>62</v>
      </c>
      <c r="H35" s="17">
        <v>60.54</v>
      </c>
      <c r="I35" s="17">
        <v>39</v>
      </c>
      <c r="J35" s="26"/>
      <c r="K35" s="26"/>
      <c r="L35" s="25">
        <f t="shared" si="0"/>
        <v>48.207999999999998</v>
      </c>
      <c r="M35" s="23">
        <f t="shared" si="1"/>
        <v>5</v>
      </c>
      <c r="N35" s="23">
        <f t="shared" si="2"/>
        <v>12.502852474535562</v>
      </c>
      <c r="O35" s="23">
        <f t="shared" si="3"/>
        <v>25.935223354081398</v>
      </c>
      <c r="P35" s="23" t="str">
        <f t="shared" si="4"/>
        <v>ОДНОРОДНЫЕ</v>
      </c>
      <c r="Q35" s="25">
        <f t="shared" si="5"/>
        <v>1928.32</v>
      </c>
    </row>
    <row r="36" spans="1:19" s="18" customFormat="1" x14ac:dyDescent="0.25">
      <c r="A36" s="22">
        <v>17</v>
      </c>
      <c r="B36" s="44" t="s">
        <v>38</v>
      </c>
      <c r="C36" s="23" t="s">
        <v>42</v>
      </c>
      <c r="D36" s="23">
        <v>40</v>
      </c>
      <c r="E36" s="17"/>
      <c r="F36" s="17"/>
      <c r="G36" s="17">
        <v>56</v>
      </c>
      <c r="H36" s="17">
        <v>55.5</v>
      </c>
      <c r="I36" s="17">
        <v>35</v>
      </c>
      <c r="J36" s="20"/>
      <c r="K36" s="20"/>
      <c r="L36" s="25">
        <f t="shared" si="0"/>
        <v>48.833333333333336</v>
      </c>
      <c r="M36" s="23">
        <f t="shared" si="1"/>
        <v>3</v>
      </c>
      <c r="N36" s="23">
        <f t="shared" si="2"/>
        <v>11.982626312012467</v>
      </c>
      <c r="O36" s="23">
        <f t="shared" si="3"/>
        <v>24.537801321527237</v>
      </c>
      <c r="P36" s="23" t="str">
        <f t="shared" si="4"/>
        <v>ОДНОРОДНЫЕ</v>
      </c>
      <c r="Q36" s="25">
        <f t="shared" si="5"/>
        <v>1953.3333333333335</v>
      </c>
    </row>
    <row r="37" spans="1:19" s="24" customFormat="1" x14ac:dyDescent="0.25">
      <c r="A37" s="22">
        <v>18</v>
      </c>
      <c r="B37" s="44" t="s">
        <v>39</v>
      </c>
      <c r="C37" s="23" t="s">
        <v>41</v>
      </c>
      <c r="D37" s="23">
        <v>220</v>
      </c>
      <c r="E37" s="17">
        <v>81</v>
      </c>
      <c r="F37" s="17">
        <v>76.34</v>
      </c>
      <c r="G37" s="17">
        <v>95</v>
      </c>
      <c r="H37" s="17">
        <v>93.97</v>
      </c>
      <c r="I37" s="17">
        <v>84.6</v>
      </c>
      <c r="J37" s="25"/>
      <c r="K37" s="25"/>
      <c r="L37" s="25">
        <f t="shared" si="0"/>
        <v>86.181999999999988</v>
      </c>
      <c r="M37" s="23">
        <f t="shared" si="1"/>
        <v>5</v>
      </c>
      <c r="N37" s="23">
        <f t="shared" si="2"/>
        <v>8.1337396073392956</v>
      </c>
      <c r="O37" s="23">
        <f t="shared" si="3"/>
        <v>9.4378635995211262</v>
      </c>
      <c r="P37" s="23" t="str">
        <f t="shared" si="4"/>
        <v>ОДНОРОДНЫЕ</v>
      </c>
      <c r="Q37" s="25">
        <f t="shared" si="5"/>
        <v>18960.039999999997</v>
      </c>
    </row>
    <row r="38" spans="1:19" s="18" customFormat="1" x14ac:dyDescent="0.25">
      <c r="A38" s="22">
        <v>19</v>
      </c>
      <c r="B38" s="44" t="s">
        <v>40</v>
      </c>
      <c r="C38" s="23" t="s">
        <v>41</v>
      </c>
      <c r="D38" s="23">
        <v>80</v>
      </c>
      <c r="E38" s="17">
        <v>99</v>
      </c>
      <c r="F38" s="17">
        <v>88.52</v>
      </c>
      <c r="G38" s="17">
        <v>107</v>
      </c>
      <c r="H38" s="17">
        <v>106.04</v>
      </c>
      <c r="I38" s="17">
        <v>95</v>
      </c>
      <c r="J38" s="25"/>
      <c r="K38" s="25"/>
      <c r="L38" s="19">
        <f t="shared" ref="L36:L38" si="6">AVERAGE(E38:K38)</f>
        <v>99.111999999999995</v>
      </c>
      <c r="M38" s="21">
        <f t="shared" ref="M36:M38" si="7" xml:space="preserve"> COUNT(E38:K38)</f>
        <v>5</v>
      </c>
      <c r="N38" s="21">
        <f t="shared" ref="N36:N38" si="8">STDEV(E38:K38)</f>
        <v>7.7351354222146647</v>
      </c>
      <c r="O38" s="21">
        <f t="shared" ref="O36:O38" si="9">N38/L38*100</f>
        <v>7.8044388391059263</v>
      </c>
      <c r="P38" s="21" t="str">
        <f t="shared" ref="P36:P38" si="10">IF(O38&lt;33,"ОДНОРОДНЫЕ","НЕОДНОРОДНЫЕ")</f>
        <v>ОДНОРОДНЫЕ</v>
      </c>
      <c r="Q38" s="19">
        <f t="shared" ref="Q36:Q38" si="11">D38*L38</f>
        <v>7928.9599999999991</v>
      </c>
    </row>
    <row r="39" spans="1:19" x14ac:dyDescent="0.25">
      <c r="E39" s="8"/>
      <c r="F39" s="8"/>
      <c r="G39" s="8"/>
      <c r="R39" s="6"/>
      <c r="S39" s="1"/>
    </row>
    <row r="40" spans="1:19" x14ac:dyDescent="0.25">
      <c r="A40" s="31" t="s">
        <v>18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9" x14ac:dyDescent="0.25">
      <c r="A41" s="32" t="s">
        <v>17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</row>
    <row r="42" spans="1:19" ht="15" customHeight="1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</row>
    <row r="43" spans="1:19" s="15" customFormat="1" x14ac:dyDescent="0.25">
      <c r="A43" s="27" t="s">
        <v>48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"/>
      <c r="S43" s="2"/>
    </row>
    <row r="44" spans="1:19" x14ac:dyDescent="0.25">
      <c r="P44" s="6"/>
    </row>
    <row r="49" spans="16:16" x14ac:dyDescent="0.25">
      <c r="P49" s="6"/>
    </row>
  </sheetData>
  <mergeCells count="18">
    <mergeCell ref="G3:Q3"/>
    <mergeCell ref="B18:B19"/>
    <mergeCell ref="C18:D18"/>
    <mergeCell ref="N12:O12"/>
    <mergeCell ref="A43:Q43"/>
    <mergeCell ref="A42:Q42"/>
    <mergeCell ref="B14:P14"/>
    <mergeCell ref="A40:Q40"/>
    <mergeCell ref="A41:Q41"/>
    <mergeCell ref="Q18:Q19"/>
    <mergeCell ref="A17:B17"/>
    <mergeCell ref="C17:D17"/>
    <mergeCell ref="L18:L19"/>
    <mergeCell ref="M18:M19"/>
    <mergeCell ref="N18:N19"/>
    <mergeCell ref="O18:O19"/>
    <mergeCell ref="P18:P19"/>
    <mergeCell ref="A18:A19"/>
  </mergeCells>
  <conditionalFormatting sqref="P20:P38">
    <cfRule type="containsText" dxfId="17" priority="10" operator="containsText" text="НЕ">
      <formula>NOT(ISERROR(SEARCH("НЕ",P20)))</formula>
    </cfRule>
    <cfRule type="containsText" dxfId="16" priority="11" operator="containsText" text="ОДНОРОДНЫЕ">
      <formula>NOT(ISERROR(SEARCH("ОДНОРОДНЫЕ",P20)))</formula>
    </cfRule>
    <cfRule type="containsText" dxfId="15" priority="12" operator="containsText" text="НЕОДНОРОДНЫЕ">
      <formula>NOT(ISERROR(SEARCH("НЕОДНОРОДНЫЕ",P20)))</formula>
    </cfRule>
  </conditionalFormatting>
  <conditionalFormatting sqref="P20:P38">
    <cfRule type="containsText" dxfId="14" priority="7" operator="containsText" text="НЕОДНОРОДНЫЕ">
      <formula>NOT(ISERROR(SEARCH("НЕОДНОРОДНЫЕ",P20)))</formula>
    </cfRule>
    <cfRule type="containsText" dxfId="13" priority="8" operator="containsText" text="ОДНОРОДНЫЕ">
      <formula>NOT(ISERROR(SEARCH("ОДНОРОДНЫЕ",P20)))</formula>
    </cfRule>
    <cfRule type="containsText" dxfId="12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2023-12-05T10:54:19Z</dcterms:modified>
</cp:coreProperties>
</file>