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0" i="1" l="1"/>
  <c r="Q20" i="1" s="1"/>
  <c r="C17" i="1" s="1"/>
  <c r="M20" i="1"/>
  <c r="N20" i="1"/>
  <c r="L21" i="1"/>
  <c r="Q21" i="1" s="1"/>
  <c r="M21" i="1"/>
  <c r="N21" i="1"/>
  <c r="O21" i="1" l="1"/>
  <c r="P21" i="1" s="1"/>
  <c r="O20" i="1"/>
  <c r="P20" i="1" s="1"/>
</calcChain>
</file>

<file path=xl/sharedStrings.xml><?xml version="1.0" encoding="utf-8"?>
<sst xmlns="http://schemas.openxmlformats.org/spreadsheetml/2006/main" count="50" uniqueCount="42">
  <si>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</si>
  <si>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</si>
  <si>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</si>
  <si>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</si>
  <si>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</si>
  <si>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</si>
  <si>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</si>
  <si>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</si>
  <si>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</si>
  <si>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</si>
  <si>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</si>
  <si>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</si>
  <si>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</si>
  <si>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</si>
  <si>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</si>
  <si>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</si>
  <si>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</si>
  <si>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</si>
  <si>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</si>
  <si>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</si>
  <si>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</si>
  <si>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</si>
  <si>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</si>
  <si>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</si>
  <si>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</si>
  <si>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</si>
  <si>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</si>
  <si>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</si>
  <si>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</si>
  <si>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</si>
  <si>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</si>
  <si>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</si>
  <si>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Система электронного заказа "ФармКомандир"  08.09.2023</t>
  </si>
  <si>
    <t>Уп.</t>
  </si>
  <si>
    <t>№ 301-23</t>
  </si>
  <si>
    <t>на поставку лекарственных препаратов железа</t>
  </si>
  <si>
    <t>Железа (III) гидроксид олигоизомальтозат</t>
  </si>
  <si>
    <t>Железа (III) гидроксид декстран</t>
  </si>
  <si>
    <t>КП вх.793/с от 30.11.2023</t>
  </si>
  <si>
    <t>КП вх.794/с от 30.11.2023</t>
  </si>
  <si>
    <t>КП вх.792/с от 30.11.2023</t>
  </si>
  <si>
    <t>Начальная (максимальная) цена договора устанавливается в размере 1 147 512,85 руб. (один миллион сто сорок семь тысяч пятьсот двенадцать рублей восемьдесят пять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</si>
</sst>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tabSelected="1" zoomScale="85" zoomScaleNormal="85" zoomScalePageLayoutView="70" workbookViewId="0">
      <selection activeCell="E29" sqref="E29"/>
    </sheetView>
  </sheetViews>
  <sheetFormatPr defaultRowHeight="15" x14ac:dyDescent="0.25"/>
  <cols>
    <col min="1" max="1" width="6.140625" style="8" bestFit="1" customWidth="1"/>
    <col min="2" max="2" width="33.28515625" style="8" bestFit="1" customWidth="1"/>
    <col min="3" max="3" width="11.7109375" style="8" customWidth="1"/>
    <col min="4" max="4" width="7.140625" style="8" bestFit="1" customWidth="1"/>
    <col min="5" max="7" width="18.85546875" style="1" customWidth="1"/>
    <col min="8" max="10" width="18.85546875" style="1" hidden="1" customWidth="1"/>
    <col min="11" max="11" width="20.42578125" style="1" hidden="1" customWidth="1"/>
    <col min="12" max="12" width="13.7109375" style="1" customWidth="1"/>
    <col min="13" max="13" width="9.42578125" style="8" customWidth="1"/>
    <col min="14" max="14" width="12.5703125" style="8" customWidth="1"/>
    <col min="15" max="15" width="10.28515625" style="8" customWidth="1"/>
    <col min="16" max="16" width="22.42578125" style="8" bestFit="1" customWidth="1"/>
    <col min="17" max="17" width="17.5703125" style="1" customWidth="1"/>
    <col min="18" max="18" width="10.7109375" style="8" bestFit="1" customWidth="1"/>
    <col min="19" max="19" width="11.28515625" style="8" bestFit="1" customWidth="1"/>
    <col min="20" max="20" width="10.7109375" style="8" bestFit="1" customWidth="1"/>
    <col min="21" max="21" width="11.7109375" style="8" bestFit="1" customWidth="1"/>
    <col min="22" max="22" width="10.7109375" style="8" bestFit="1" customWidth="1"/>
    <col min="23" max="16384" width="9.140625" style="8"/>
  </cols>
  <sheetData>
    <row r="1" spans="2:17" x14ac:dyDescent="0.25">
      <c r="Q1" s="4" t="s">
        <v>19</v>
      </c>
    </row>
    <row r="2" spans="2:17" ht="14.45" customHeight="1" x14ac:dyDescent="0.25">
      <c r="Q2" s="4" t="s">
        <v>20</v>
      </c>
    </row>
    <row r="3" spans="2:17" x14ac:dyDescent="0.25">
      <c r="G3" s="28" t="s">
        <v>35</v>
      </c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2:17" x14ac:dyDescent="0.25">
      <c r="G4" s="13"/>
      <c r="H4" s="13"/>
      <c r="I4" s="13"/>
      <c r="J4" s="13"/>
      <c r="K4" s="13"/>
      <c r="L4" s="13"/>
      <c r="M4" s="15"/>
      <c r="N4" s="15"/>
      <c r="O4" s="15"/>
      <c r="P4" s="15"/>
      <c r="Q4" s="5" t="s">
        <v>22</v>
      </c>
    </row>
    <row r="5" spans="2:17" x14ac:dyDescent="0.25">
      <c r="G5" s="13"/>
      <c r="H5" s="13"/>
      <c r="I5" s="13"/>
      <c r="J5" s="13"/>
      <c r="K5" s="13"/>
      <c r="L5" s="13"/>
      <c r="M5" s="15"/>
      <c r="N5" s="15"/>
      <c r="O5" s="15"/>
      <c r="P5" s="15"/>
      <c r="Q5" s="5" t="s">
        <v>21</v>
      </c>
    </row>
    <row r="6" spans="2:17" ht="14.45" customHeight="1" x14ac:dyDescent="0.25">
      <c r="G6" s="13"/>
      <c r="H6" s="13"/>
      <c r="I6" s="13"/>
      <c r="J6" s="13"/>
      <c r="K6" s="13"/>
      <c r="L6" s="13"/>
      <c r="M6" s="15"/>
      <c r="N6" s="15"/>
      <c r="O6" s="15"/>
      <c r="P6" s="15"/>
      <c r="Q6" s="5" t="s">
        <v>34</v>
      </c>
    </row>
    <row r="7" spans="2:17" x14ac:dyDescent="0.25">
      <c r="G7" s="13"/>
      <c r="H7" s="13"/>
      <c r="I7" s="13"/>
      <c r="J7" s="13"/>
      <c r="K7" s="13"/>
      <c r="L7" s="13"/>
      <c r="M7" s="15"/>
      <c r="N7" s="15"/>
      <c r="O7" s="15"/>
      <c r="P7" s="15"/>
      <c r="Q7" s="13"/>
    </row>
    <row r="8" spans="2:17" x14ac:dyDescent="0.25">
      <c r="G8" s="13"/>
      <c r="H8" s="13"/>
      <c r="I8" s="13"/>
      <c r="J8" s="13"/>
      <c r="K8" s="13"/>
      <c r="L8" s="13"/>
      <c r="M8" s="15"/>
      <c r="N8" s="15"/>
      <c r="O8" s="15"/>
      <c r="P8" s="15"/>
      <c r="Q8" s="3" t="s">
        <v>13</v>
      </c>
    </row>
    <row r="9" spans="2:17" x14ac:dyDescent="0.25">
      <c r="Q9" s="14" t="s">
        <v>16</v>
      </c>
    </row>
    <row r="10" spans="2:17" x14ac:dyDescent="0.25">
      <c r="Q10" s="14" t="s">
        <v>14</v>
      </c>
    </row>
    <row r="12" spans="2:17" ht="28.9" customHeight="1" x14ac:dyDescent="0.25">
      <c r="N12" s="31" t="s">
        <v>30</v>
      </c>
      <c r="O12" s="31"/>
      <c r="P12" s="15"/>
      <c r="Q12" s="13" t="s">
        <v>31</v>
      </c>
    </row>
    <row r="14" spans="2:17" x14ac:dyDescent="0.25">
      <c r="B14" s="37" t="s">
        <v>15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</row>
    <row r="15" spans="2:17" hidden="1" x14ac:dyDescent="0.25"/>
    <row r="17" spans="1:19" ht="48.75" customHeight="1" x14ac:dyDescent="0.25">
      <c r="A17" s="41" t="s">
        <v>11</v>
      </c>
      <c r="B17" s="42"/>
      <c r="C17" s="43">
        <f>SUM(Q20:Q21)</f>
        <v>1147512.8500000001</v>
      </c>
      <c r="D17" s="42"/>
      <c r="E17" s="26" t="s">
        <v>38</v>
      </c>
      <c r="F17" s="26" t="s">
        <v>39</v>
      </c>
      <c r="G17" s="26" t="s">
        <v>40</v>
      </c>
      <c r="H17" s="16" t="s">
        <v>32</v>
      </c>
      <c r="I17" s="16" t="s">
        <v>32</v>
      </c>
      <c r="J17" s="16"/>
      <c r="K17" s="7"/>
      <c r="L17" s="9"/>
      <c r="M17" s="11"/>
      <c r="N17" s="11"/>
      <c r="O17" s="11"/>
      <c r="P17" s="11"/>
      <c r="Q17" s="9"/>
    </row>
    <row r="18" spans="1:19" ht="30" customHeight="1" x14ac:dyDescent="0.25">
      <c r="A18" s="29" t="s">
        <v>0</v>
      </c>
      <c r="B18" s="29" t="s">
        <v>1</v>
      </c>
      <c r="C18" s="29" t="s">
        <v>2</v>
      </c>
      <c r="D18" s="29"/>
      <c r="E18" s="16" t="s">
        <v>23</v>
      </c>
      <c r="F18" s="16" t="s">
        <v>24</v>
      </c>
      <c r="G18" s="16" t="s">
        <v>25</v>
      </c>
      <c r="H18" s="9" t="s">
        <v>26</v>
      </c>
      <c r="I18" s="9" t="s">
        <v>27</v>
      </c>
      <c r="J18" s="9" t="s">
        <v>28</v>
      </c>
      <c r="K18" s="9" t="s">
        <v>29</v>
      </c>
      <c r="L18" s="44" t="s">
        <v>12</v>
      </c>
      <c r="M18" s="29" t="s">
        <v>8</v>
      </c>
      <c r="N18" s="29" t="s">
        <v>9</v>
      </c>
      <c r="O18" s="29" t="s">
        <v>10</v>
      </c>
      <c r="P18" s="29" t="s">
        <v>6</v>
      </c>
      <c r="Q18" s="40" t="s">
        <v>7</v>
      </c>
    </row>
    <row r="19" spans="1:19" x14ac:dyDescent="0.25">
      <c r="A19" s="30"/>
      <c r="B19" s="30"/>
      <c r="C19" s="12" t="s">
        <v>3</v>
      </c>
      <c r="D19" s="12" t="s">
        <v>4</v>
      </c>
      <c r="E19" s="10" t="s">
        <v>5</v>
      </c>
      <c r="F19" s="10" t="s">
        <v>5</v>
      </c>
      <c r="G19" s="10" t="s">
        <v>5</v>
      </c>
      <c r="H19" s="10" t="s">
        <v>5</v>
      </c>
      <c r="I19" s="10" t="s">
        <v>5</v>
      </c>
      <c r="J19" s="10" t="s">
        <v>5</v>
      </c>
      <c r="K19" s="10" t="s">
        <v>5</v>
      </c>
      <c r="L19" s="45"/>
      <c r="M19" s="29"/>
      <c r="N19" s="29"/>
      <c r="O19" s="29"/>
      <c r="P19" s="29"/>
      <c r="Q19" s="40"/>
    </row>
    <row r="20" spans="1:19" s="18" customFormat="1" ht="30" x14ac:dyDescent="0.25">
      <c r="A20" s="24">
        <v>1</v>
      </c>
      <c r="B20" s="25" t="s">
        <v>36</v>
      </c>
      <c r="C20" s="22" t="s">
        <v>33</v>
      </c>
      <c r="D20" s="22">
        <v>55</v>
      </c>
      <c r="E20" s="17">
        <v>18682.29</v>
      </c>
      <c r="F20" s="17">
        <v>18681.96</v>
      </c>
      <c r="G20" s="17">
        <v>18681.96</v>
      </c>
      <c r="H20" s="20"/>
      <c r="I20" s="20"/>
      <c r="J20" s="20"/>
      <c r="K20" s="20"/>
      <c r="L20" s="19">
        <f t="shared" ref="L20:L21" si="0">AVERAGE(E20:K20)</f>
        <v>18682.07</v>
      </c>
      <c r="M20" s="21">
        <f t="shared" ref="M20:M21" si="1" xml:space="preserve"> COUNT(E20:K20)</f>
        <v>3</v>
      </c>
      <c r="N20" s="21">
        <f t="shared" ref="N20:N21" si="2">STDEV(E20:K20)</f>
        <v>0.1905255888335847</v>
      </c>
      <c r="O20" s="21">
        <f t="shared" ref="O20:O21" si="3">N20/L20*100</f>
        <v>1.0198312544251503E-3</v>
      </c>
      <c r="P20" s="21" t="str">
        <f t="shared" ref="P20:P21" si="4">IF(O20&lt;33,"ОДНОРОДНЫЕ","НЕОДНОРОДНЫЕ")</f>
        <v>ОДНОРОДНЫЕ</v>
      </c>
      <c r="Q20" s="19">
        <f t="shared" ref="Q20:Q21" si="5">D20*L20</f>
        <v>1027513.85</v>
      </c>
    </row>
    <row r="21" spans="1:19" s="18" customFormat="1" x14ac:dyDescent="0.25">
      <c r="A21" s="23">
        <v>2</v>
      </c>
      <c r="B21" s="25" t="s">
        <v>37</v>
      </c>
      <c r="C21" s="22" t="s">
        <v>33</v>
      </c>
      <c r="D21" s="22">
        <v>100</v>
      </c>
      <c r="E21" s="17">
        <v>1199.99</v>
      </c>
      <c r="F21" s="17">
        <v>1199.99</v>
      </c>
      <c r="G21" s="17">
        <v>1199.99</v>
      </c>
      <c r="H21" s="20"/>
      <c r="I21" s="20"/>
      <c r="J21" s="20"/>
      <c r="K21" s="20"/>
      <c r="L21" s="19">
        <f t="shared" si="0"/>
        <v>1199.99</v>
      </c>
      <c r="M21" s="21">
        <f t="shared" si="1"/>
        <v>3</v>
      </c>
      <c r="N21" s="21">
        <f t="shared" si="2"/>
        <v>0</v>
      </c>
      <c r="O21" s="21">
        <f t="shared" si="3"/>
        <v>0</v>
      </c>
      <c r="P21" s="21" t="str">
        <f t="shared" si="4"/>
        <v>ОДНОРОДНЫЕ</v>
      </c>
      <c r="Q21" s="19">
        <f t="shared" si="5"/>
        <v>119999</v>
      </c>
    </row>
    <row r="22" spans="1:19" x14ac:dyDescent="0.25">
      <c r="E22" s="8"/>
      <c r="F22" s="8"/>
      <c r="G22" s="8"/>
      <c r="R22" s="6"/>
      <c r="S22" s="1"/>
    </row>
    <row r="23" spans="1:19" x14ac:dyDescent="0.25">
      <c r="A23" s="38" t="s">
        <v>18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1:19" x14ac:dyDescent="0.25">
      <c r="A24" s="39" t="s">
        <v>17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</row>
    <row r="25" spans="1:19" ht="15" customHeight="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9" s="15" customFormat="1" x14ac:dyDescent="0.25">
      <c r="A26" s="34" t="s">
        <v>41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2"/>
      <c r="S26" s="2"/>
    </row>
    <row r="27" spans="1:19" x14ac:dyDescent="0.25">
      <c r="P27" s="6"/>
    </row>
    <row r="30" spans="1:19" x14ac:dyDescent="0.25">
      <c r="E30" s="27"/>
      <c r="F30" s="27"/>
    </row>
    <row r="31" spans="1:19" x14ac:dyDescent="0.25">
      <c r="E31" s="27"/>
      <c r="F31" s="27"/>
    </row>
    <row r="32" spans="1:19" x14ac:dyDescent="0.25">
      <c r="E32" s="32"/>
      <c r="F32" s="33"/>
      <c r="P32" s="6"/>
    </row>
    <row r="33" spans="5:6" x14ac:dyDescent="0.25">
      <c r="E33" s="27"/>
      <c r="F33" s="27"/>
    </row>
    <row r="34" spans="5:6" x14ac:dyDescent="0.25">
      <c r="E34" s="27"/>
      <c r="F34" s="27"/>
    </row>
    <row r="35" spans="5:6" x14ac:dyDescent="0.25">
      <c r="E35" s="27"/>
      <c r="F35" s="27"/>
    </row>
    <row r="36" spans="5:6" x14ac:dyDescent="0.25">
      <c r="E36" s="27"/>
      <c r="F36" s="27"/>
    </row>
    <row r="37" spans="5:6" x14ac:dyDescent="0.25">
      <c r="E37" s="27"/>
      <c r="F37" s="27"/>
    </row>
    <row r="38" spans="5:6" x14ac:dyDescent="0.25">
      <c r="E38" s="27"/>
      <c r="F38" s="27"/>
    </row>
    <row r="39" spans="5:6" x14ac:dyDescent="0.25">
      <c r="E39" s="27"/>
      <c r="F39" s="27"/>
    </row>
    <row r="40" spans="5:6" x14ac:dyDescent="0.25">
      <c r="E40" s="27"/>
      <c r="F40" s="27"/>
    </row>
    <row r="41" spans="5:6" x14ac:dyDescent="0.25">
      <c r="E41" s="27"/>
      <c r="F41" s="27"/>
    </row>
    <row r="42" spans="5:6" x14ac:dyDescent="0.25">
      <c r="E42" s="27"/>
      <c r="F42" s="27"/>
    </row>
  </sheetData>
  <mergeCells count="19">
    <mergeCell ref="O18:O19"/>
    <mergeCell ref="P18:P19"/>
    <mergeCell ref="A18:A19"/>
    <mergeCell ref="G3:Q3"/>
    <mergeCell ref="B18:B19"/>
    <mergeCell ref="C18:D18"/>
    <mergeCell ref="N12:O12"/>
    <mergeCell ref="E32:F32"/>
    <mergeCell ref="A26:Q26"/>
    <mergeCell ref="A25:Q25"/>
    <mergeCell ref="B14:P14"/>
    <mergeCell ref="A23:Q23"/>
    <mergeCell ref="A24:Q24"/>
    <mergeCell ref="Q18:Q19"/>
    <mergeCell ref="A17:B17"/>
    <mergeCell ref="C17:D17"/>
    <mergeCell ref="L18:L19"/>
    <mergeCell ref="M18:M19"/>
    <mergeCell ref="N18:N19"/>
  </mergeCells>
  <conditionalFormatting sqref="P20:P21">
    <cfRule type="containsText" dxfId="5" priority="4" operator="containsText" text="НЕ">
      <formula>NOT(ISERROR(SEARCH("НЕ",P20)))</formula>
    </cfRule>
    <cfRule type="containsText" dxfId="4" priority="5" operator="containsText" text="ОДНОРОДНЫЕ">
      <formula>NOT(ISERROR(SEARCH("ОДНОРОДНЫЕ",P20)))</formula>
    </cfRule>
    <cfRule type="containsText" dxfId="3" priority="6" operator="containsText" text="НЕОДНОРОДНЫЕ">
      <formula>NOT(ISERROR(SEARCH("НЕОДНОРОДНЫЕ",P20)))</formula>
    </cfRule>
  </conditionalFormatting>
  <conditionalFormatting sqref="P20:P21">
    <cfRule type="containsText" dxfId="2" priority="1" operator="containsText" text="НЕОДНОРОДНЫЕ">
      <formula>NOT(ISERROR(SEARCH("НЕОДНОРОДНЫЕ",P20)))</formula>
    </cfRule>
    <cfRule type="containsText" dxfId="1" priority="2" operator="containsText" text="ОДНОРОДНЫЕ">
      <formula>NOT(ISERROR(SEARCH("ОДНОРОДНЫЕ",P20)))</formula>
    </cfRule>
    <cfRule type="containsText" dxfId="0" priority="3" operator="containsText" text="НЕОДНОРОДНЫЕ">
      <formula>NOT(ISERROR(SEARCH("НЕОДНОРОДНЫЕ",P20)))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2023-12-21T01:45:54Z</dcterms:modified>
</cp:coreProperties>
</file>