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Q20" i="1" s="1"/>
  <c r="M20" i="1"/>
  <c r="N20" i="1"/>
  <c r="L21" i="1"/>
  <c r="Q21" i="1" s="1"/>
  <c r="M21" i="1"/>
  <c r="N21" i="1"/>
  <c r="L22" i="1"/>
  <c r="Q22" i="1" s="1"/>
  <c r="M22" i="1"/>
  <c r="N22" i="1"/>
  <c r="O22" i="1" s="1"/>
  <c r="P22" i="1" s="1"/>
  <c r="L23" i="1"/>
  <c r="Q23" i="1" s="1"/>
  <c r="M23" i="1"/>
  <c r="N23" i="1"/>
  <c r="L24" i="1"/>
  <c r="Q24" i="1" s="1"/>
  <c r="M24" i="1"/>
  <c r="N24" i="1"/>
  <c r="L25" i="1"/>
  <c r="Q25" i="1" s="1"/>
  <c r="M25" i="1"/>
  <c r="N25" i="1"/>
  <c r="L26" i="1"/>
  <c r="Q26" i="1" s="1"/>
  <c r="M26" i="1"/>
  <c r="N26" i="1"/>
  <c r="O26" i="1" s="1"/>
  <c r="P26" i="1" s="1"/>
  <c r="L27" i="1"/>
  <c r="Q27" i="1" s="1"/>
  <c r="M27" i="1"/>
  <c r="N27" i="1"/>
  <c r="L28" i="1"/>
  <c r="Q28" i="1" s="1"/>
  <c r="M28" i="1"/>
  <c r="N28" i="1"/>
  <c r="L29" i="1"/>
  <c r="Q29" i="1" s="1"/>
  <c r="M29" i="1"/>
  <c r="N29" i="1"/>
  <c r="L30" i="1"/>
  <c r="Q30" i="1" s="1"/>
  <c r="M30" i="1"/>
  <c r="N30" i="1"/>
  <c r="O30" i="1" s="1"/>
  <c r="P30" i="1" s="1"/>
  <c r="L31" i="1"/>
  <c r="Q31" i="1" s="1"/>
  <c r="M31" i="1"/>
  <c r="N31" i="1"/>
  <c r="L32" i="1"/>
  <c r="Q32" i="1" s="1"/>
  <c r="M32" i="1"/>
  <c r="N32" i="1"/>
  <c r="L33" i="1"/>
  <c r="Q33" i="1" s="1"/>
  <c r="M33" i="1"/>
  <c r="N33" i="1"/>
  <c r="L34" i="1"/>
  <c r="Q34" i="1" s="1"/>
  <c r="M34" i="1"/>
  <c r="N34" i="1"/>
  <c r="O34" i="1" s="1"/>
  <c r="P34" i="1" s="1"/>
  <c r="L35" i="1"/>
  <c r="Q35" i="1" s="1"/>
  <c r="M35" i="1"/>
  <c r="N35" i="1"/>
  <c r="L36" i="1"/>
  <c r="Q36" i="1" s="1"/>
  <c r="M36" i="1"/>
  <c r="N36" i="1"/>
  <c r="L37" i="1"/>
  <c r="Q37" i="1" s="1"/>
  <c r="M37" i="1"/>
  <c r="N37" i="1"/>
  <c r="L38" i="1"/>
  <c r="Q38" i="1" s="1"/>
  <c r="M38" i="1"/>
  <c r="N38" i="1"/>
  <c r="O38" i="1" s="1"/>
  <c r="P38" i="1" s="1"/>
  <c r="L39" i="1"/>
  <c r="Q39" i="1" s="1"/>
  <c r="M39" i="1"/>
  <c r="N39" i="1"/>
  <c r="L40" i="1"/>
  <c r="Q40" i="1" s="1"/>
  <c r="M40" i="1"/>
  <c r="N40" i="1"/>
  <c r="O39" i="1" l="1"/>
  <c r="P39" i="1" s="1"/>
  <c r="O35" i="1"/>
  <c r="P35" i="1" s="1"/>
  <c r="O31" i="1"/>
  <c r="P31" i="1" s="1"/>
  <c r="O27" i="1"/>
  <c r="P27" i="1" s="1"/>
  <c r="O23" i="1"/>
  <c r="P23" i="1" s="1"/>
  <c r="O37" i="1"/>
  <c r="P37" i="1" s="1"/>
  <c r="O33" i="1"/>
  <c r="P33" i="1" s="1"/>
  <c r="O29" i="1"/>
  <c r="P29" i="1" s="1"/>
  <c r="O25" i="1"/>
  <c r="P25" i="1" s="1"/>
  <c r="O21" i="1"/>
  <c r="P21" i="1" s="1"/>
  <c r="O40" i="1"/>
  <c r="P40" i="1" s="1"/>
  <c r="O36" i="1"/>
  <c r="P36" i="1" s="1"/>
  <c r="O32" i="1"/>
  <c r="P32" i="1" s="1"/>
  <c r="O28" i="1"/>
  <c r="P28" i="1" s="1"/>
  <c r="O24" i="1"/>
  <c r="P24" i="1" s="1"/>
  <c r="O20" i="1"/>
  <c r="P20" i="1" s="1"/>
  <c r="N45" i="1"/>
  <c r="M45" i="1"/>
  <c r="L45" i="1"/>
  <c r="Q45" i="1" s="1"/>
  <c r="N44" i="1"/>
  <c r="M44" i="1"/>
  <c r="L44" i="1"/>
  <c r="Q44" i="1" s="1"/>
  <c r="N43" i="1"/>
  <c r="M43" i="1"/>
  <c r="L43" i="1"/>
  <c r="Q43" i="1" s="1"/>
  <c r="N42" i="1"/>
  <c r="M42" i="1"/>
  <c r="L42" i="1"/>
  <c r="Q42" i="1" s="1"/>
  <c r="N41" i="1"/>
  <c r="M41" i="1"/>
  <c r="L41" i="1"/>
  <c r="Q41" i="1" s="1"/>
  <c r="C17" i="1" s="1"/>
  <c r="O42" i="1" l="1"/>
  <c r="P42" i="1" s="1"/>
  <c r="O45" i="1"/>
  <c r="P45" i="1" s="1"/>
  <c r="O41" i="1"/>
  <c r="P41" i="1" s="1"/>
  <c r="O44" i="1"/>
  <c r="P44" i="1" s="1"/>
  <c r="O43" i="1"/>
  <c r="P43" i="1" s="1"/>
</calcChain>
</file>

<file path=xl/sharedStrings.xml><?xml version="1.0" encoding="utf-8"?>
<sst xmlns="http://schemas.openxmlformats.org/spreadsheetml/2006/main" count="98" uniqueCount="64">
  <si>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</si>
  <si>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</si>
  <si>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</si>
  <si>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</si>
  <si>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</si>
  <si>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</si>
  <si>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</si>
  <si>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</si>
  <si>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</si>
  <si>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</si>
  <si>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</si>
  <si>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</si>
  <si>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</si>
  <si>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</si>
  <si>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</si>
  <si>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</si>
  <si>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</si>
  <si>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</si>
  <si>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</si>
  <si>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</si>
  <si>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</si>
  <si>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</si>
  <si>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</si>
  <si>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</si>
  <si>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</si>
  <si>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</si>
  <si>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</si>
  <si>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</si>
  <si>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</si>
  <si>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</si>
  <si>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</si>
  <si>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</si>
  <si>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Система электронного заказа "ФармКомандир"  08.09.2023</t>
  </si>
  <si>
    <t>Уп.</t>
  </si>
  <si>
    <t>№ 300-23</t>
  </si>
  <si>
    <t xml:space="preserve">на поставку препаратов для лечения заболеваний пищеварительного тракта и обмена веществ </t>
  </si>
  <si>
    <t>Инсулин детемир</t>
  </si>
  <si>
    <t xml:space="preserve">Тиоктовая кислота </t>
  </si>
  <si>
    <t>Инсулин гларгин</t>
  </si>
  <si>
    <t>Цианокобаламин</t>
  </si>
  <si>
    <t>Лактулоза</t>
  </si>
  <si>
    <t>Адеметионин</t>
  </si>
  <si>
    <t xml:space="preserve">Глицирризиновая кислота+Фосфолипиды </t>
  </si>
  <si>
    <t>Линаглиптин</t>
  </si>
  <si>
    <t>Калия хлорид</t>
  </si>
  <si>
    <t>Метоклопрамид</t>
  </si>
  <si>
    <t>Эзомепразол</t>
  </si>
  <si>
    <t xml:space="preserve">Панкреатин </t>
  </si>
  <si>
    <t xml:space="preserve">Калия и магния аспарагинат </t>
  </si>
  <si>
    <t>Кальция глюконат</t>
  </si>
  <si>
    <t>Тиамин</t>
  </si>
  <si>
    <t>Дротаверин</t>
  </si>
  <si>
    <t>Рабепразол</t>
  </si>
  <si>
    <t>Висмута трикалия дицитрат</t>
  </si>
  <si>
    <t>Метамизол натрия + Питофенон + Фенпивериния бромид</t>
  </si>
  <si>
    <t>Сахаромицеты буларди</t>
  </si>
  <si>
    <t>Орнитин</t>
  </si>
  <si>
    <t>Урсодезоксихолевая кислота</t>
  </si>
  <si>
    <t>Никотиновая кислота</t>
  </si>
  <si>
    <t>Шт.</t>
  </si>
  <si>
    <t>КПвх. 771/с от 28.11.2023</t>
  </si>
  <si>
    <t>КПвх. 776/с от 28.11.2023</t>
  </si>
  <si>
    <t>КПвх. 783/с от 29.11.2023</t>
  </si>
  <si>
    <t>Начальная (максимальная) цена договора устанавливается в размере 1 018 542,68 руб. (один миллион восемнадцать тысяч пятьсот сорок два рубля шестьдесят восемь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</si>
</sst>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tabSelected="1" topLeftCell="A13" zoomScale="85" zoomScaleNormal="85" zoomScalePageLayoutView="70" workbookViewId="0">
      <selection activeCell="T31" sqref="T31"/>
    </sheetView>
  </sheetViews>
  <sheetFormatPr defaultRowHeight="15" x14ac:dyDescent="0.25"/>
  <cols>
    <col min="1" max="1" width="6.140625" style="9" bestFit="1" customWidth="1"/>
    <col min="2" max="2" width="33.28515625" style="9" bestFit="1" customWidth="1"/>
    <col min="3" max="3" width="11.7109375" style="9" customWidth="1"/>
    <col min="4" max="4" width="7.140625" style="9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9" customWidth="1"/>
    <col min="14" max="14" width="12.5703125" style="9" customWidth="1"/>
    <col min="15" max="15" width="10.28515625" style="9" customWidth="1"/>
    <col min="16" max="16" width="22.42578125" style="9" bestFit="1" customWidth="1"/>
    <col min="17" max="17" width="17.5703125" style="1" customWidth="1"/>
    <col min="18" max="18" width="10.7109375" style="9" bestFit="1" customWidth="1"/>
    <col min="19" max="19" width="11.28515625" style="9" bestFit="1" customWidth="1"/>
    <col min="20" max="20" width="10.7109375" style="9" bestFit="1" customWidth="1"/>
    <col min="21" max="21" width="11.7109375" style="9" bestFit="1" customWidth="1"/>
    <col min="22" max="22" width="10.7109375" style="9" bestFit="1" customWidth="1"/>
    <col min="23" max="16384" width="9.140625" style="9"/>
  </cols>
  <sheetData>
    <row r="1" spans="2:17" x14ac:dyDescent="0.25">
      <c r="Q1" s="4" t="s">
        <v>19</v>
      </c>
    </row>
    <row r="2" spans="2:17" ht="14.45" customHeight="1" x14ac:dyDescent="0.25">
      <c r="Q2" s="4" t="s">
        <v>20</v>
      </c>
    </row>
    <row r="3" spans="2:17" x14ac:dyDescent="0.25">
      <c r="G3" s="23" t="s">
        <v>35</v>
      </c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2:17" x14ac:dyDescent="0.25">
      <c r="G4" s="14"/>
      <c r="H4" s="14"/>
      <c r="I4" s="14"/>
      <c r="J4" s="14"/>
      <c r="K4" s="14"/>
      <c r="L4" s="14"/>
      <c r="M4" s="16"/>
      <c r="N4" s="16"/>
      <c r="O4" s="16"/>
      <c r="P4" s="16"/>
      <c r="Q4" s="5" t="s">
        <v>22</v>
      </c>
    </row>
    <row r="5" spans="2:17" x14ac:dyDescent="0.25">
      <c r="G5" s="14"/>
      <c r="H5" s="14"/>
      <c r="I5" s="14"/>
      <c r="J5" s="14"/>
      <c r="K5" s="14"/>
      <c r="L5" s="14"/>
      <c r="M5" s="16"/>
      <c r="N5" s="16"/>
      <c r="O5" s="16"/>
      <c r="P5" s="16"/>
      <c r="Q5" s="5" t="s">
        <v>21</v>
      </c>
    </row>
    <row r="6" spans="2:17" ht="14.45" customHeight="1" x14ac:dyDescent="0.25">
      <c r="G6" s="14"/>
      <c r="H6" s="14"/>
      <c r="I6" s="14"/>
      <c r="J6" s="14"/>
      <c r="K6" s="14"/>
      <c r="L6" s="14"/>
      <c r="M6" s="16"/>
      <c r="N6" s="16"/>
      <c r="O6" s="16"/>
      <c r="P6" s="16"/>
      <c r="Q6" s="5" t="s">
        <v>34</v>
      </c>
    </row>
    <row r="7" spans="2:17" x14ac:dyDescent="0.25">
      <c r="G7" s="14"/>
      <c r="H7" s="14"/>
      <c r="I7" s="14"/>
      <c r="J7" s="14"/>
      <c r="K7" s="14"/>
      <c r="L7" s="14"/>
      <c r="M7" s="16"/>
      <c r="N7" s="16"/>
      <c r="O7" s="16"/>
      <c r="P7" s="16"/>
      <c r="Q7" s="14"/>
    </row>
    <row r="8" spans="2:17" x14ac:dyDescent="0.25">
      <c r="G8" s="14"/>
      <c r="H8" s="14"/>
      <c r="I8" s="14"/>
      <c r="J8" s="14"/>
      <c r="K8" s="14"/>
      <c r="L8" s="14"/>
      <c r="M8" s="16"/>
      <c r="N8" s="16"/>
      <c r="O8" s="16"/>
      <c r="P8" s="16"/>
      <c r="Q8" s="3" t="s">
        <v>13</v>
      </c>
    </row>
    <row r="9" spans="2:17" x14ac:dyDescent="0.25">
      <c r="Q9" s="15" t="s">
        <v>16</v>
      </c>
    </row>
    <row r="10" spans="2:17" x14ac:dyDescent="0.25">
      <c r="Q10" s="15" t="s">
        <v>14</v>
      </c>
    </row>
    <row r="12" spans="2:17" ht="28.9" customHeight="1" x14ac:dyDescent="0.25">
      <c r="N12" s="26" t="s">
        <v>30</v>
      </c>
      <c r="O12" s="26"/>
      <c r="P12" s="16"/>
      <c r="Q12" s="14" t="s">
        <v>31</v>
      </c>
    </row>
    <row r="14" spans="2:17" x14ac:dyDescent="0.25">
      <c r="B14" s="30" t="s">
        <v>15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2:17" hidden="1" x14ac:dyDescent="0.25"/>
    <row r="17" spans="1:17" ht="48.75" customHeight="1" x14ac:dyDescent="0.25">
      <c r="A17" s="34" t="s">
        <v>11</v>
      </c>
      <c r="B17" s="35"/>
      <c r="C17" s="36">
        <f>SUM(Q20:Q45)</f>
        <v>1018542.6833333333</v>
      </c>
      <c r="D17" s="35"/>
      <c r="E17" s="7" t="s">
        <v>60</v>
      </c>
      <c r="F17" s="7" t="s">
        <v>61</v>
      </c>
      <c r="G17" s="7" t="s">
        <v>62</v>
      </c>
      <c r="H17" s="17" t="s">
        <v>32</v>
      </c>
      <c r="I17" s="17" t="s">
        <v>32</v>
      </c>
      <c r="J17" s="17"/>
      <c r="K17" s="7"/>
      <c r="L17" s="10"/>
      <c r="M17" s="12"/>
      <c r="N17" s="12"/>
      <c r="O17" s="12"/>
      <c r="P17" s="12"/>
      <c r="Q17" s="10"/>
    </row>
    <row r="18" spans="1:17" ht="30" customHeight="1" x14ac:dyDescent="0.25">
      <c r="A18" s="24" t="s">
        <v>0</v>
      </c>
      <c r="B18" s="24" t="s">
        <v>1</v>
      </c>
      <c r="C18" s="24" t="s">
        <v>2</v>
      </c>
      <c r="D18" s="24"/>
      <c r="E18" s="17" t="s">
        <v>23</v>
      </c>
      <c r="F18" s="17" t="s">
        <v>24</v>
      </c>
      <c r="G18" s="17" t="s">
        <v>25</v>
      </c>
      <c r="H18" s="10" t="s">
        <v>26</v>
      </c>
      <c r="I18" s="10" t="s">
        <v>27</v>
      </c>
      <c r="J18" s="10" t="s">
        <v>28</v>
      </c>
      <c r="K18" s="10" t="s">
        <v>29</v>
      </c>
      <c r="L18" s="37" t="s">
        <v>12</v>
      </c>
      <c r="M18" s="24" t="s">
        <v>8</v>
      </c>
      <c r="N18" s="24" t="s">
        <v>9</v>
      </c>
      <c r="O18" s="24" t="s">
        <v>10</v>
      </c>
      <c r="P18" s="24" t="s">
        <v>6</v>
      </c>
      <c r="Q18" s="33" t="s">
        <v>7</v>
      </c>
    </row>
    <row r="19" spans="1:17" x14ac:dyDescent="0.25">
      <c r="A19" s="25"/>
      <c r="B19" s="25"/>
      <c r="C19" s="13" t="s">
        <v>3</v>
      </c>
      <c r="D19" s="13" t="s">
        <v>4</v>
      </c>
      <c r="E19" s="11" t="s">
        <v>5</v>
      </c>
      <c r="F19" s="11" t="s">
        <v>5</v>
      </c>
      <c r="G19" s="11" t="s">
        <v>5</v>
      </c>
      <c r="H19" s="11" t="s">
        <v>5</v>
      </c>
      <c r="I19" s="11" t="s">
        <v>5</v>
      </c>
      <c r="J19" s="11" t="s">
        <v>5</v>
      </c>
      <c r="K19" s="11" t="s">
        <v>5</v>
      </c>
      <c r="L19" s="38"/>
      <c r="M19" s="24"/>
      <c r="N19" s="24"/>
      <c r="O19" s="24"/>
      <c r="P19" s="24"/>
      <c r="Q19" s="33"/>
    </row>
    <row r="20" spans="1:17" s="19" customFormat="1" x14ac:dyDescent="0.25">
      <c r="A20" s="39">
        <v>1</v>
      </c>
      <c r="B20" s="40" t="s">
        <v>36</v>
      </c>
      <c r="C20" s="22" t="s">
        <v>33</v>
      </c>
      <c r="D20" s="22">
        <v>15</v>
      </c>
      <c r="E20" s="18">
        <v>2813.75</v>
      </c>
      <c r="F20" s="18">
        <v>2815.72</v>
      </c>
      <c r="G20" s="18">
        <v>2815.16</v>
      </c>
      <c r="H20" s="21"/>
      <c r="I20" s="21"/>
      <c r="J20" s="21"/>
      <c r="K20" s="21"/>
      <c r="L20" s="20">
        <f t="shared" ref="L20:L40" si="0">AVERAGE(E20:K20)</f>
        <v>2814.8766666666666</v>
      </c>
      <c r="M20" s="22">
        <f t="shared" ref="M20:M40" si="1" xml:space="preserve"> COUNT(E20:K20)</f>
        <v>3</v>
      </c>
      <c r="N20" s="22">
        <f t="shared" ref="N20:N40" si="2">STDEV(E20:K20)</f>
        <v>1.0151026220698689</v>
      </c>
      <c r="O20" s="22">
        <f t="shared" ref="O20:O40" si="3">N20/L20*100</f>
        <v>3.6062063893972936E-2</v>
      </c>
      <c r="P20" s="22" t="str">
        <f t="shared" ref="P20:P40" si="4">IF(O20&lt;33,"ОДНОРОДНЫЕ","НЕОДНОРОДНЫЕ")</f>
        <v>ОДНОРОДНЫЕ</v>
      </c>
      <c r="Q20" s="20">
        <f t="shared" ref="Q20:Q40" si="5">D20*L20</f>
        <v>42223.15</v>
      </c>
    </row>
    <row r="21" spans="1:17" s="19" customFormat="1" x14ac:dyDescent="0.25">
      <c r="A21" s="39">
        <v>2</v>
      </c>
      <c r="B21" s="8" t="s">
        <v>37</v>
      </c>
      <c r="C21" s="22" t="s">
        <v>33</v>
      </c>
      <c r="D21" s="22">
        <v>200</v>
      </c>
      <c r="E21" s="18">
        <v>883.01</v>
      </c>
      <c r="F21" s="18">
        <v>883.63</v>
      </c>
      <c r="G21" s="18">
        <v>883.45</v>
      </c>
      <c r="H21" s="21"/>
      <c r="I21" s="21"/>
      <c r="J21" s="21"/>
      <c r="K21" s="21"/>
      <c r="L21" s="20">
        <f t="shared" si="0"/>
        <v>883.36333333333334</v>
      </c>
      <c r="M21" s="22">
        <f t="shared" si="1"/>
        <v>3</v>
      </c>
      <c r="N21" s="22">
        <f t="shared" si="2"/>
        <v>0.31895663237082761</v>
      </c>
      <c r="O21" s="22">
        <f t="shared" si="3"/>
        <v>3.6107071726336946E-2</v>
      </c>
      <c r="P21" s="22" t="str">
        <f t="shared" si="4"/>
        <v>ОДНОРОДНЫЕ</v>
      </c>
      <c r="Q21" s="20">
        <f t="shared" si="5"/>
        <v>176672.66666666666</v>
      </c>
    </row>
    <row r="22" spans="1:17" s="19" customFormat="1" x14ac:dyDescent="0.25">
      <c r="A22" s="39">
        <v>3</v>
      </c>
      <c r="B22" s="8" t="s">
        <v>38</v>
      </c>
      <c r="C22" s="22" t="s">
        <v>33</v>
      </c>
      <c r="D22" s="22">
        <v>20</v>
      </c>
      <c r="E22" s="18">
        <v>4854.51</v>
      </c>
      <c r="F22" s="18">
        <v>4857.91</v>
      </c>
      <c r="G22" s="18">
        <v>4856.9399999999996</v>
      </c>
      <c r="H22" s="21"/>
      <c r="I22" s="21"/>
      <c r="J22" s="21"/>
      <c r="K22" s="21"/>
      <c r="L22" s="20">
        <f t="shared" si="0"/>
        <v>4856.4533333333338</v>
      </c>
      <c r="M22" s="22">
        <f t="shared" si="1"/>
        <v>3</v>
      </c>
      <c r="N22" s="22">
        <f t="shared" si="2"/>
        <v>1.7514660525778118</v>
      </c>
      <c r="O22" s="22">
        <f t="shared" si="3"/>
        <v>3.6064714975355371E-2</v>
      </c>
      <c r="P22" s="22" t="str">
        <f t="shared" si="4"/>
        <v>ОДНОРОДНЫЕ</v>
      </c>
      <c r="Q22" s="20">
        <f t="shared" si="5"/>
        <v>97129.06666666668</v>
      </c>
    </row>
    <row r="23" spans="1:17" s="19" customFormat="1" x14ac:dyDescent="0.25">
      <c r="A23" s="39">
        <v>4</v>
      </c>
      <c r="B23" s="40" t="s">
        <v>39</v>
      </c>
      <c r="C23" s="22" t="s">
        <v>33</v>
      </c>
      <c r="D23" s="22">
        <v>300</v>
      </c>
      <c r="E23" s="18">
        <v>43.35</v>
      </c>
      <c r="F23" s="18">
        <v>45</v>
      </c>
      <c r="G23" s="18">
        <v>43.37</v>
      </c>
      <c r="H23" s="21"/>
      <c r="I23" s="21"/>
      <c r="J23" s="21"/>
      <c r="K23" s="21"/>
      <c r="L23" s="20">
        <f t="shared" si="0"/>
        <v>43.906666666666666</v>
      </c>
      <c r="M23" s="22">
        <f t="shared" si="1"/>
        <v>3</v>
      </c>
      <c r="N23" s="22">
        <f t="shared" si="2"/>
        <v>0.94690724642561153</v>
      </c>
      <c r="O23" s="22">
        <f t="shared" si="3"/>
        <v>2.1566366074072536</v>
      </c>
      <c r="P23" s="22" t="str">
        <f t="shared" si="4"/>
        <v>ОДНОРОДНЫЕ</v>
      </c>
      <c r="Q23" s="20">
        <f t="shared" si="5"/>
        <v>13172</v>
      </c>
    </row>
    <row r="24" spans="1:17" s="19" customFormat="1" x14ac:dyDescent="0.25">
      <c r="A24" s="39">
        <v>5</v>
      </c>
      <c r="B24" s="8" t="s">
        <v>40</v>
      </c>
      <c r="C24" s="22" t="s">
        <v>33</v>
      </c>
      <c r="D24" s="22">
        <v>25</v>
      </c>
      <c r="E24" s="18">
        <v>589.30999999999995</v>
      </c>
      <c r="F24" s="18">
        <v>589.72</v>
      </c>
      <c r="G24" s="18">
        <v>589.6</v>
      </c>
      <c r="H24" s="21"/>
      <c r="I24" s="21"/>
      <c r="J24" s="21"/>
      <c r="K24" s="21"/>
      <c r="L24" s="20">
        <f t="shared" si="0"/>
        <v>589.54333333333341</v>
      </c>
      <c r="M24" s="22">
        <f t="shared" si="1"/>
        <v>3</v>
      </c>
      <c r="N24" s="22">
        <f t="shared" si="2"/>
        <v>0.2107921567168764</v>
      </c>
      <c r="O24" s="22">
        <f t="shared" si="3"/>
        <v>3.5755159086447087E-2</v>
      </c>
      <c r="P24" s="22" t="str">
        <f t="shared" si="4"/>
        <v>ОДНОРОДНЫЕ</v>
      </c>
      <c r="Q24" s="20">
        <f t="shared" si="5"/>
        <v>14738.583333333336</v>
      </c>
    </row>
    <row r="25" spans="1:17" s="19" customFormat="1" x14ac:dyDescent="0.25">
      <c r="A25" s="39">
        <v>6</v>
      </c>
      <c r="B25" s="8" t="s">
        <v>41</v>
      </c>
      <c r="C25" s="22" t="s">
        <v>33</v>
      </c>
      <c r="D25" s="22">
        <v>80</v>
      </c>
      <c r="E25" s="18">
        <v>1910.18</v>
      </c>
      <c r="F25" s="18">
        <v>1911.52</v>
      </c>
      <c r="G25" s="18">
        <v>1911.14</v>
      </c>
      <c r="H25" s="21"/>
      <c r="I25" s="21"/>
      <c r="J25" s="21"/>
      <c r="K25" s="21"/>
      <c r="L25" s="20">
        <f t="shared" si="0"/>
        <v>1910.9466666666667</v>
      </c>
      <c r="M25" s="22">
        <f t="shared" si="1"/>
        <v>3</v>
      </c>
      <c r="N25" s="22">
        <f t="shared" si="2"/>
        <v>0.69060360072424576</v>
      </c>
      <c r="O25" s="22">
        <f t="shared" si="3"/>
        <v>3.6139344586151666E-2</v>
      </c>
      <c r="P25" s="22" t="str">
        <f t="shared" si="4"/>
        <v>ОДНОРОДНЫЕ</v>
      </c>
      <c r="Q25" s="20">
        <f t="shared" si="5"/>
        <v>152875.73333333334</v>
      </c>
    </row>
    <row r="26" spans="1:17" s="19" customFormat="1" x14ac:dyDescent="0.25">
      <c r="A26" s="39">
        <v>7</v>
      </c>
      <c r="B26" s="8" t="s">
        <v>41</v>
      </c>
      <c r="C26" s="22" t="s">
        <v>33</v>
      </c>
      <c r="D26" s="22">
        <v>80</v>
      </c>
      <c r="E26" s="18">
        <v>1893.2</v>
      </c>
      <c r="F26" s="18">
        <v>1894.53</v>
      </c>
      <c r="G26" s="18">
        <v>1894.15</v>
      </c>
      <c r="H26" s="21"/>
      <c r="I26" s="21"/>
      <c r="J26" s="21"/>
      <c r="K26" s="21"/>
      <c r="L26" s="20">
        <f t="shared" si="0"/>
        <v>1893.96</v>
      </c>
      <c r="M26" s="22">
        <f t="shared" si="1"/>
        <v>3</v>
      </c>
      <c r="N26" s="22">
        <f t="shared" si="2"/>
        <v>0.68505474233813402</v>
      </c>
      <c r="O26" s="22">
        <f t="shared" si="3"/>
        <v>3.6170496860447633E-2</v>
      </c>
      <c r="P26" s="22" t="str">
        <f t="shared" si="4"/>
        <v>ОДНОРОДНЫЕ</v>
      </c>
      <c r="Q26" s="20">
        <f t="shared" si="5"/>
        <v>151516.79999999999</v>
      </c>
    </row>
    <row r="27" spans="1:17" s="19" customFormat="1" ht="30" x14ac:dyDescent="0.25">
      <c r="A27" s="39">
        <v>8</v>
      </c>
      <c r="B27" s="8" t="s">
        <v>42</v>
      </c>
      <c r="C27" s="22" t="s">
        <v>33</v>
      </c>
      <c r="D27" s="22">
        <v>70</v>
      </c>
      <c r="E27" s="18">
        <v>1505.98</v>
      </c>
      <c r="F27" s="18">
        <v>1507.03</v>
      </c>
      <c r="G27" s="18">
        <v>1506.73</v>
      </c>
      <c r="H27" s="21"/>
      <c r="I27" s="21"/>
      <c r="J27" s="21"/>
      <c r="K27" s="21"/>
      <c r="L27" s="20">
        <f t="shared" si="0"/>
        <v>1506.58</v>
      </c>
      <c r="M27" s="22">
        <f t="shared" si="1"/>
        <v>3</v>
      </c>
      <c r="N27" s="22">
        <f t="shared" si="2"/>
        <v>0.54083269131957945</v>
      </c>
      <c r="O27" s="22">
        <f t="shared" si="3"/>
        <v>3.5898040019088237E-2</v>
      </c>
      <c r="P27" s="22" t="str">
        <f t="shared" si="4"/>
        <v>ОДНОРОДНЫЕ</v>
      </c>
      <c r="Q27" s="20">
        <f t="shared" si="5"/>
        <v>105460.59999999999</v>
      </c>
    </row>
    <row r="28" spans="1:17" s="19" customFormat="1" ht="30" x14ac:dyDescent="0.25">
      <c r="A28" s="39">
        <v>9</v>
      </c>
      <c r="B28" s="8" t="s">
        <v>42</v>
      </c>
      <c r="C28" s="22" t="s">
        <v>33</v>
      </c>
      <c r="D28" s="22">
        <v>80</v>
      </c>
      <c r="E28" s="18">
        <v>652.58000000000004</v>
      </c>
      <c r="F28" s="18">
        <v>653.04</v>
      </c>
      <c r="G28" s="18">
        <v>652.91</v>
      </c>
      <c r="H28" s="21"/>
      <c r="I28" s="21"/>
      <c r="J28" s="21"/>
      <c r="K28" s="21"/>
      <c r="L28" s="20">
        <f t="shared" si="0"/>
        <v>652.84333333333325</v>
      </c>
      <c r="M28" s="22">
        <f t="shared" si="1"/>
        <v>3</v>
      </c>
      <c r="N28" s="22">
        <f t="shared" si="2"/>
        <v>0.23713568549105651</v>
      </c>
      <c r="O28" s="22">
        <f t="shared" si="3"/>
        <v>3.6323521032262447E-2</v>
      </c>
      <c r="P28" s="22" t="str">
        <f t="shared" si="4"/>
        <v>ОДНОРОДНЫЕ</v>
      </c>
      <c r="Q28" s="20">
        <f t="shared" si="5"/>
        <v>52227.46666666666</v>
      </c>
    </row>
    <row r="29" spans="1:17" s="19" customFormat="1" x14ac:dyDescent="0.25">
      <c r="A29" s="39">
        <v>10</v>
      </c>
      <c r="B29" s="8" t="s">
        <v>43</v>
      </c>
      <c r="C29" s="22" t="s">
        <v>33</v>
      </c>
      <c r="D29" s="22">
        <v>15</v>
      </c>
      <c r="E29" s="18">
        <v>1865.94</v>
      </c>
      <c r="F29" s="18">
        <v>1867.24</v>
      </c>
      <c r="G29" s="18">
        <v>1866.87</v>
      </c>
      <c r="H29" s="21"/>
      <c r="I29" s="21"/>
      <c r="J29" s="21"/>
      <c r="K29" s="21"/>
      <c r="L29" s="20">
        <f t="shared" si="0"/>
        <v>1866.6833333333334</v>
      </c>
      <c r="M29" s="22">
        <f t="shared" si="1"/>
        <v>3</v>
      </c>
      <c r="N29" s="22">
        <f t="shared" si="2"/>
        <v>0.66980096546158951</v>
      </c>
      <c r="O29" s="22">
        <f t="shared" si="3"/>
        <v>3.5881874204422612E-2</v>
      </c>
      <c r="P29" s="22" t="str">
        <f t="shared" si="4"/>
        <v>ОДНОРОДНЫЕ</v>
      </c>
      <c r="Q29" s="20">
        <f t="shared" si="5"/>
        <v>28000.25</v>
      </c>
    </row>
    <row r="30" spans="1:17" s="19" customFormat="1" x14ac:dyDescent="0.25">
      <c r="A30" s="39">
        <v>11</v>
      </c>
      <c r="B30" s="8" t="s">
        <v>44</v>
      </c>
      <c r="C30" s="22" t="s">
        <v>59</v>
      </c>
      <c r="D30" s="22">
        <v>140</v>
      </c>
      <c r="E30" s="18">
        <v>96.686000000000007</v>
      </c>
      <c r="F30" s="18">
        <v>96.753</v>
      </c>
      <c r="G30" s="18">
        <v>96.733999999999995</v>
      </c>
      <c r="H30" s="21"/>
      <c r="I30" s="21"/>
      <c r="J30" s="21"/>
      <c r="K30" s="21"/>
      <c r="L30" s="20">
        <f t="shared" si="0"/>
        <v>96.724333333333334</v>
      </c>
      <c r="M30" s="22">
        <f t="shared" si="1"/>
        <v>3</v>
      </c>
      <c r="N30" s="22">
        <f t="shared" si="2"/>
        <v>3.453018003620912E-2</v>
      </c>
      <c r="O30" s="22">
        <f t="shared" si="3"/>
        <v>3.5699579253971721E-2</v>
      </c>
      <c r="P30" s="22" t="str">
        <f t="shared" si="4"/>
        <v>ОДНОРОДНЫЕ</v>
      </c>
      <c r="Q30" s="20">
        <f t="shared" si="5"/>
        <v>13541.406666666666</v>
      </c>
    </row>
    <row r="31" spans="1:17" s="19" customFormat="1" x14ac:dyDescent="0.25">
      <c r="A31" s="39">
        <v>12</v>
      </c>
      <c r="B31" s="8" t="s">
        <v>45</v>
      </c>
      <c r="C31" s="22" t="s">
        <v>33</v>
      </c>
      <c r="D31" s="22">
        <v>200</v>
      </c>
      <c r="E31" s="18">
        <v>87.23</v>
      </c>
      <c r="F31" s="18">
        <v>88</v>
      </c>
      <c r="G31" s="18">
        <v>87.27</v>
      </c>
      <c r="H31" s="21"/>
      <c r="I31" s="21"/>
      <c r="J31" s="21"/>
      <c r="K31" s="21"/>
      <c r="L31" s="20">
        <f t="shared" si="0"/>
        <v>87.5</v>
      </c>
      <c r="M31" s="22">
        <f t="shared" si="1"/>
        <v>3</v>
      </c>
      <c r="N31" s="22">
        <f t="shared" si="2"/>
        <v>0.4334743360338647</v>
      </c>
      <c r="O31" s="22">
        <f t="shared" si="3"/>
        <v>0.49539924118155965</v>
      </c>
      <c r="P31" s="22" t="str">
        <f t="shared" si="4"/>
        <v>ОДНОРОДНЫЕ</v>
      </c>
      <c r="Q31" s="20">
        <f t="shared" si="5"/>
        <v>17500</v>
      </c>
    </row>
    <row r="32" spans="1:17" s="19" customFormat="1" x14ac:dyDescent="0.25">
      <c r="A32" s="39">
        <v>13</v>
      </c>
      <c r="B32" s="8" t="s">
        <v>46</v>
      </c>
      <c r="C32" s="22" t="s">
        <v>33</v>
      </c>
      <c r="D32" s="22">
        <v>40</v>
      </c>
      <c r="E32" s="18">
        <v>208.8</v>
      </c>
      <c r="F32" s="18">
        <v>208.94</v>
      </c>
      <c r="G32" s="18">
        <v>208.9</v>
      </c>
      <c r="H32" s="21"/>
      <c r="I32" s="21"/>
      <c r="J32" s="21"/>
      <c r="K32" s="21"/>
      <c r="L32" s="20">
        <f t="shared" si="0"/>
        <v>208.88</v>
      </c>
      <c r="M32" s="22">
        <f t="shared" si="1"/>
        <v>3</v>
      </c>
      <c r="N32" s="22">
        <f t="shared" si="2"/>
        <v>7.2111025509273313E-2</v>
      </c>
      <c r="O32" s="22">
        <f t="shared" si="3"/>
        <v>3.4522704667403925E-2</v>
      </c>
      <c r="P32" s="22" t="str">
        <f t="shared" si="4"/>
        <v>ОДНОРОДНЫЕ</v>
      </c>
      <c r="Q32" s="20">
        <f t="shared" si="5"/>
        <v>8355.2000000000007</v>
      </c>
    </row>
    <row r="33" spans="1:19" s="19" customFormat="1" x14ac:dyDescent="0.25">
      <c r="A33" s="39">
        <v>14</v>
      </c>
      <c r="B33" s="8" t="s">
        <v>47</v>
      </c>
      <c r="C33" s="22" t="s">
        <v>33</v>
      </c>
      <c r="D33" s="22">
        <v>6</v>
      </c>
      <c r="E33" s="18">
        <v>348.08</v>
      </c>
      <c r="F33" s="18">
        <v>348.32</v>
      </c>
      <c r="G33" s="18">
        <v>348.25</v>
      </c>
      <c r="H33" s="21"/>
      <c r="I33" s="21"/>
      <c r="J33" s="21"/>
      <c r="K33" s="21"/>
      <c r="L33" s="20">
        <f t="shared" si="0"/>
        <v>348.2166666666667</v>
      </c>
      <c r="M33" s="22">
        <f t="shared" si="1"/>
        <v>3</v>
      </c>
      <c r="N33" s="22">
        <f t="shared" si="2"/>
        <v>0.12342339054383007</v>
      </c>
      <c r="O33" s="22">
        <f t="shared" si="3"/>
        <v>3.5444423647297198E-2</v>
      </c>
      <c r="P33" s="22" t="str">
        <f t="shared" si="4"/>
        <v>ОДНОРОДНЫЕ</v>
      </c>
      <c r="Q33" s="20">
        <f t="shared" si="5"/>
        <v>2089.3000000000002</v>
      </c>
    </row>
    <row r="34" spans="1:19" s="19" customFormat="1" x14ac:dyDescent="0.25">
      <c r="A34" s="39">
        <v>15</v>
      </c>
      <c r="B34" s="8" t="s">
        <v>47</v>
      </c>
      <c r="C34" s="22" t="s">
        <v>33</v>
      </c>
      <c r="D34" s="22">
        <v>100</v>
      </c>
      <c r="E34" s="18">
        <v>98.89</v>
      </c>
      <c r="F34" s="18">
        <v>100</v>
      </c>
      <c r="G34" s="18">
        <v>98.94</v>
      </c>
      <c r="H34" s="21"/>
      <c r="I34" s="21"/>
      <c r="J34" s="21"/>
      <c r="K34" s="21"/>
      <c r="L34" s="20">
        <f t="shared" si="0"/>
        <v>99.276666666666657</v>
      </c>
      <c r="M34" s="22">
        <f t="shared" si="1"/>
        <v>3</v>
      </c>
      <c r="N34" s="22">
        <f t="shared" si="2"/>
        <v>0.62692370615038473</v>
      </c>
      <c r="O34" s="22">
        <f t="shared" si="3"/>
        <v>0.63149149462819543</v>
      </c>
      <c r="P34" s="22" t="str">
        <f t="shared" si="4"/>
        <v>ОДНОРОДНЫЕ</v>
      </c>
      <c r="Q34" s="20">
        <f t="shared" si="5"/>
        <v>9927.6666666666661</v>
      </c>
    </row>
    <row r="35" spans="1:19" s="19" customFormat="1" x14ac:dyDescent="0.25">
      <c r="A35" s="39">
        <v>16</v>
      </c>
      <c r="B35" s="8" t="s">
        <v>48</v>
      </c>
      <c r="C35" s="22" t="s">
        <v>33</v>
      </c>
      <c r="D35" s="22">
        <v>15</v>
      </c>
      <c r="E35" s="18">
        <v>100.58</v>
      </c>
      <c r="F35" s="18">
        <v>101.5</v>
      </c>
      <c r="G35" s="18">
        <v>100.63</v>
      </c>
      <c r="H35" s="21"/>
      <c r="I35" s="21"/>
      <c r="J35" s="21"/>
      <c r="K35" s="21"/>
      <c r="L35" s="20">
        <f t="shared" si="0"/>
        <v>100.90333333333332</v>
      </c>
      <c r="M35" s="22">
        <f t="shared" si="1"/>
        <v>3</v>
      </c>
      <c r="N35" s="22">
        <f t="shared" si="2"/>
        <v>0.51733290377989216</v>
      </c>
      <c r="O35" s="22">
        <f t="shared" si="3"/>
        <v>0.51270150022783412</v>
      </c>
      <c r="P35" s="22" t="str">
        <f t="shared" si="4"/>
        <v>ОДНОРОДНЫЕ</v>
      </c>
      <c r="Q35" s="20">
        <f t="shared" si="5"/>
        <v>1513.5499999999997</v>
      </c>
    </row>
    <row r="36" spans="1:19" s="19" customFormat="1" x14ac:dyDescent="0.25">
      <c r="A36" s="39">
        <v>17</v>
      </c>
      <c r="B36" s="8" t="s">
        <v>49</v>
      </c>
      <c r="C36" s="22" t="s">
        <v>33</v>
      </c>
      <c r="D36" s="22">
        <v>10</v>
      </c>
      <c r="E36" s="18">
        <v>239.54</v>
      </c>
      <c r="F36" s="18">
        <v>240.45</v>
      </c>
      <c r="G36" s="18">
        <v>239.66</v>
      </c>
      <c r="H36" s="21"/>
      <c r="I36" s="21"/>
      <c r="J36" s="21"/>
      <c r="K36" s="21"/>
      <c r="L36" s="20">
        <f t="shared" si="0"/>
        <v>239.88333333333333</v>
      </c>
      <c r="M36" s="22">
        <f t="shared" si="1"/>
        <v>3</v>
      </c>
      <c r="N36" s="22">
        <f t="shared" si="2"/>
        <v>0.49440199568097454</v>
      </c>
      <c r="O36" s="22">
        <f t="shared" si="3"/>
        <v>0.20610101952934393</v>
      </c>
      <c r="P36" s="22" t="str">
        <f t="shared" si="4"/>
        <v>ОДНОРОДНЫЕ</v>
      </c>
      <c r="Q36" s="20">
        <f t="shared" si="5"/>
        <v>2398.833333333333</v>
      </c>
    </row>
    <row r="37" spans="1:19" s="19" customFormat="1" x14ac:dyDescent="0.25">
      <c r="A37" s="39">
        <v>18</v>
      </c>
      <c r="B37" s="8" t="s">
        <v>50</v>
      </c>
      <c r="C37" s="22" t="s">
        <v>33</v>
      </c>
      <c r="D37" s="22">
        <v>80</v>
      </c>
      <c r="E37" s="18">
        <v>42.47</v>
      </c>
      <c r="F37" s="18">
        <v>44.01</v>
      </c>
      <c r="G37" s="18">
        <v>42.49</v>
      </c>
      <c r="H37" s="21"/>
      <c r="I37" s="21"/>
      <c r="J37" s="21"/>
      <c r="K37" s="21"/>
      <c r="L37" s="20">
        <f t="shared" si="0"/>
        <v>42.99</v>
      </c>
      <c r="M37" s="22">
        <f t="shared" si="1"/>
        <v>3</v>
      </c>
      <c r="N37" s="22">
        <f t="shared" si="2"/>
        <v>0.88340251301430961</v>
      </c>
      <c r="O37" s="22">
        <f t="shared" si="3"/>
        <v>2.0549023331340068</v>
      </c>
      <c r="P37" s="22" t="str">
        <f t="shared" si="4"/>
        <v>ОДНОРОДНЫЕ</v>
      </c>
      <c r="Q37" s="20">
        <f t="shared" si="5"/>
        <v>3439.2000000000003</v>
      </c>
    </row>
    <row r="38" spans="1:19" s="19" customFormat="1" x14ac:dyDescent="0.25">
      <c r="A38" s="39">
        <v>19</v>
      </c>
      <c r="B38" s="40" t="s">
        <v>51</v>
      </c>
      <c r="C38" s="22" t="s">
        <v>33</v>
      </c>
      <c r="D38" s="22">
        <v>500</v>
      </c>
      <c r="E38" s="18">
        <v>91.93</v>
      </c>
      <c r="F38" s="18">
        <v>93.02</v>
      </c>
      <c r="G38" s="18">
        <v>91.98</v>
      </c>
      <c r="H38" s="21"/>
      <c r="I38" s="21"/>
      <c r="J38" s="21"/>
      <c r="K38" s="21"/>
      <c r="L38" s="20">
        <f t="shared" si="0"/>
        <v>92.31</v>
      </c>
      <c r="M38" s="22">
        <f t="shared" si="1"/>
        <v>3</v>
      </c>
      <c r="N38" s="22">
        <f t="shared" si="2"/>
        <v>0.61538605769061205</v>
      </c>
      <c r="O38" s="22">
        <f t="shared" si="3"/>
        <v>0.66665156287575777</v>
      </c>
      <c r="P38" s="22" t="str">
        <f t="shared" si="4"/>
        <v>ОДНОРОДНЫЕ</v>
      </c>
      <c r="Q38" s="20">
        <f t="shared" si="5"/>
        <v>46155</v>
      </c>
    </row>
    <row r="39" spans="1:19" s="19" customFormat="1" x14ac:dyDescent="0.25">
      <c r="A39" s="39">
        <v>20</v>
      </c>
      <c r="B39" s="40" t="s">
        <v>52</v>
      </c>
      <c r="C39" s="22" t="s">
        <v>33</v>
      </c>
      <c r="D39" s="22">
        <v>40</v>
      </c>
      <c r="E39" s="18">
        <v>490</v>
      </c>
      <c r="F39" s="18">
        <v>492.1</v>
      </c>
      <c r="G39" s="18">
        <v>490.25</v>
      </c>
      <c r="H39" s="21"/>
      <c r="I39" s="21"/>
      <c r="J39" s="21"/>
      <c r="K39" s="21"/>
      <c r="L39" s="20">
        <f t="shared" si="0"/>
        <v>490.7833333333333</v>
      </c>
      <c r="M39" s="22">
        <f t="shared" si="1"/>
        <v>3</v>
      </c>
      <c r="N39" s="22">
        <f t="shared" si="2"/>
        <v>1.1470977871713306</v>
      </c>
      <c r="O39" s="22">
        <f t="shared" si="3"/>
        <v>0.23372794250782705</v>
      </c>
      <c r="P39" s="22" t="str">
        <f t="shared" si="4"/>
        <v>ОДНОРОДНЫЕ</v>
      </c>
      <c r="Q39" s="20">
        <f t="shared" si="5"/>
        <v>19631.333333333332</v>
      </c>
    </row>
    <row r="40" spans="1:19" s="19" customFormat="1" x14ac:dyDescent="0.25">
      <c r="A40" s="39">
        <v>21</v>
      </c>
      <c r="B40" s="8" t="s">
        <v>53</v>
      </c>
      <c r="C40" s="22" t="s">
        <v>33</v>
      </c>
      <c r="D40" s="22">
        <v>30</v>
      </c>
      <c r="E40" s="18">
        <v>865.92</v>
      </c>
      <c r="F40" s="18">
        <v>866.52</v>
      </c>
      <c r="G40" s="18">
        <v>866.35</v>
      </c>
      <c r="H40" s="21"/>
      <c r="I40" s="21"/>
      <c r="J40" s="21"/>
      <c r="K40" s="21"/>
      <c r="L40" s="20">
        <f t="shared" si="0"/>
        <v>866.26333333333332</v>
      </c>
      <c r="M40" s="22">
        <f t="shared" si="1"/>
        <v>3</v>
      </c>
      <c r="N40" s="22">
        <f t="shared" si="2"/>
        <v>0.309246395829191</v>
      </c>
      <c r="O40" s="22">
        <f t="shared" si="3"/>
        <v>3.5698890156094683E-2</v>
      </c>
      <c r="P40" s="22" t="str">
        <f t="shared" si="4"/>
        <v>ОДНОРОДНЫЕ</v>
      </c>
      <c r="Q40" s="20">
        <f t="shared" si="5"/>
        <v>25987.9</v>
      </c>
    </row>
    <row r="41" spans="1:19" ht="30" x14ac:dyDescent="0.25">
      <c r="A41" s="39">
        <v>22</v>
      </c>
      <c r="B41" s="8" t="s">
        <v>54</v>
      </c>
      <c r="C41" s="22" t="s">
        <v>33</v>
      </c>
      <c r="D41" s="22">
        <v>25</v>
      </c>
      <c r="E41" s="18">
        <v>235.2</v>
      </c>
      <c r="F41" s="18">
        <v>235.37</v>
      </c>
      <c r="G41" s="18">
        <v>235.32</v>
      </c>
      <c r="H41" s="17"/>
      <c r="I41" s="17"/>
      <c r="J41" s="10"/>
      <c r="K41" s="10"/>
      <c r="L41" s="10">
        <f t="shared" ref="L41:L45" si="6">AVERAGE(E41:K41)</f>
        <v>235.29666666666665</v>
      </c>
      <c r="M41" s="12">
        <f t="shared" ref="M41:M45" si="7" xml:space="preserve"> COUNT(E41:K41)</f>
        <v>3</v>
      </c>
      <c r="N41" s="12">
        <f t="shared" ref="N41:N45" si="8">STDEV(E41:K41)</f>
        <v>8.7368949480548339E-2</v>
      </c>
      <c r="O41" s="12">
        <f t="shared" ref="O41:O45" si="9">N41/L41*100</f>
        <v>3.7131401272385928E-2</v>
      </c>
      <c r="P41" s="12" t="str">
        <f t="shared" ref="P41:P45" si="10">IF(O41&lt;33,"ОДНОРОДНЫЕ","НЕОДНОРОДНЫЕ")</f>
        <v>ОДНОРОДНЫЕ</v>
      </c>
      <c r="Q41" s="10">
        <f t="shared" ref="Q41:Q45" si="11">D41*L41</f>
        <v>5882.4166666666661</v>
      </c>
    </row>
    <row r="42" spans="1:19" x14ac:dyDescent="0.25">
      <c r="A42" s="39">
        <v>23</v>
      </c>
      <c r="B42" s="8" t="s">
        <v>55</v>
      </c>
      <c r="C42" s="22" t="s">
        <v>33</v>
      </c>
      <c r="D42" s="22">
        <v>2</v>
      </c>
      <c r="E42" s="18">
        <v>1152.2</v>
      </c>
      <c r="F42" s="18">
        <v>1153.01</v>
      </c>
      <c r="G42" s="18">
        <v>1152.78</v>
      </c>
      <c r="H42" s="17"/>
      <c r="I42" s="17"/>
      <c r="J42" s="10"/>
      <c r="K42" s="10"/>
      <c r="L42" s="10">
        <f t="shared" si="6"/>
        <v>1152.6633333333332</v>
      </c>
      <c r="M42" s="12">
        <f t="shared" si="7"/>
        <v>3</v>
      </c>
      <c r="N42" s="12">
        <f t="shared" si="8"/>
        <v>0.4174126655161603</v>
      </c>
      <c r="O42" s="12">
        <f t="shared" si="9"/>
        <v>3.6212886577129517E-2</v>
      </c>
      <c r="P42" s="12" t="str">
        <f t="shared" si="10"/>
        <v>ОДНОРОДНЫЕ</v>
      </c>
      <c r="Q42" s="10">
        <f t="shared" si="11"/>
        <v>2305.3266666666664</v>
      </c>
    </row>
    <row r="43" spans="1:19" x14ac:dyDescent="0.25">
      <c r="A43" s="22">
        <v>24</v>
      </c>
      <c r="B43" s="8" t="s">
        <v>56</v>
      </c>
      <c r="C43" s="22" t="s">
        <v>33</v>
      </c>
      <c r="D43" s="22">
        <v>4</v>
      </c>
      <c r="E43" s="18">
        <v>3955</v>
      </c>
      <c r="F43" s="18">
        <v>3957.77</v>
      </c>
      <c r="G43" s="18">
        <v>3956.98</v>
      </c>
      <c r="H43" s="17"/>
      <c r="I43" s="17"/>
      <c r="J43" s="10"/>
      <c r="K43" s="10"/>
      <c r="L43" s="10">
        <f t="shared" si="6"/>
        <v>3956.5833333333335</v>
      </c>
      <c r="M43" s="12">
        <f t="shared" si="7"/>
        <v>3</v>
      </c>
      <c r="N43" s="12">
        <f t="shared" si="8"/>
        <v>1.4269664794007317</v>
      </c>
      <c r="O43" s="12">
        <f t="shared" si="9"/>
        <v>3.606562428191154E-2</v>
      </c>
      <c r="P43" s="12" t="str">
        <f t="shared" si="10"/>
        <v>ОДНОРОДНЫЕ</v>
      </c>
      <c r="Q43" s="10">
        <f t="shared" si="11"/>
        <v>15826.333333333334</v>
      </c>
    </row>
    <row r="44" spans="1:19" x14ac:dyDescent="0.25">
      <c r="A44" s="22">
        <v>25</v>
      </c>
      <c r="B44" s="8" t="s">
        <v>57</v>
      </c>
      <c r="C44" s="22" t="s">
        <v>33</v>
      </c>
      <c r="D44" s="22">
        <v>10</v>
      </c>
      <c r="E44" s="18">
        <v>842.26</v>
      </c>
      <c r="F44" s="18">
        <v>842.85</v>
      </c>
      <c r="G44" s="18">
        <v>842.68</v>
      </c>
      <c r="H44" s="17"/>
      <c r="I44" s="17"/>
      <c r="J44" s="10"/>
      <c r="K44" s="10"/>
      <c r="L44" s="10">
        <f t="shared" si="6"/>
        <v>842.59666666666669</v>
      </c>
      <c r="M44" s="12">
        <f t="shared" si="7"/>
        <v>3</v>
      </c>
      <c r="N44" s="12">
        <f t="shared" si="8"/>
        <v>0.30369941279715706</v>
      </c>
      <c r="O44" s="12">
        <f t="shared" si="9"/>
        <v>3.6043272518344924E-2</v>
      </c>
      <c r="P44" s="12" t="str">
        <f t="shared" si="10"/>
        <v>ОДНОРОДНЫЕ</v>
      </c>
      <c r="Q44" s="10">
        <f t="shared" si="11"/>
        <v>8425.9666666666672</v>
      </c>
    </row>
    <row r="45" spans="1:19" x14ac:dyDescent="0.25">
      <c r="A45" s="22">
        <v>26</v>
      </c>
      <c r="B45" s="8" t="s">
        <v>58</v>
      </c>
      <c r="C45" s="22" t="s">
        <v>33</v>
      </c>
      <c r="D45" s="22">
        <v>20</v>
      </c>
      <c r="E45" s="18">
        <v>77</v>
      </c>
      <c r="F45" s="18">
        <v>78</v>
      </c>
      <c r="G45" s="18">
        <v>77.040000000000006</v>
      </c>
      <c r="H45" s="17"/>
      <c r="I45" s="17"/>
      <c r="J45" s="10"/>
      <c r="K45" s="10"/>
      <c r="L45" s="10">
        <f t="shared" si="6"/>
        <v>77.346666666666678</v>
      </c>
      <c r="M45" s="12">
        <f t="shared" si="7"/>
        <v>3</v>
      </c>
      <c r="N45" s="12">
        <f t="shared" si="8"/>
        <v>0.56615663321498888</v>
      </c>
      <c r="O45" s="12">
        <f t="shared" si="9"/>
        <v>0.73197289245171804</v>
      </c>
      <c r="P45" s="12" t="str">
        <f t="shared" si="10"/>
        <v>ОДНОРОДНЫЕ</v>
      </c>
      <c r="Q45" s="10">
        <f t="shared" si="11"/>
        <v>1546.9333333333336</v>
      </c>
    </row>
    <row r="46" spans="1:19" x14ac:dyDescent="0.25">
      <c r="E46" s="9"/>
      <c r="F46" s="9"/>
      <c r="G46" s="9"/>
      <c r="R46" s="6"/>
      <c r="S46" s="1"/>
    </row>
    <row r="47" spans="1:19" x14ac:dyDescent="0.25">
      <c r="A47" s="31" t="s">
        <v>18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</row>
    <row r="48" spans="1:19" x14ac:dyDescent="0.25">
      <c r="A48" s="32" t="s">
        <v>17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</row>
    <row r="49" spans="1:19" ht="15" customHeight="1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9" s="16" customFormat="1" x14ac:dyDescent="0.25">
      <c r="A50" s="27" t="s">
        <v>63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"/>
      <c r="S50" s="2"/>
    </row>
    <row r="51" spans="1:19" x14ac:dyDescent="0.25">
      <c r="P51" s="6"/>
    </row>
    <row r="56" spans="1:19" x14ac:dyDescent="0.25">
      <c r="P56" s="6"/>
    </row>
  </sheetData>
  <mergeCells count="18">
    <mergeCell ref="P18:P19"/>
    <mergeCell ref="A18:A19"/>
    <mergeCell ref="G3:Q3"/>
    <mergeCell ref="B18:B19"/>
    <mergeCell ref="C18:D18"/>
    <mergeCell ref="N12:O12"/>
    <mergeCell ref="A50:Q50"/>
    <mergeCell ref="A49:Q49"/>
    <mergeCell ref="B14:P14"/>
    <mergeCell ref="A47:Q47"/>
    <mergeCell ref="A48:Q48"/>
    <mergeCell ref="Q18:Q19"/>
    <mergeCell ref="A17:B17"/>
    <mergeCell ref="C17:D17"/>
    <mergeCell ref="L18:L19"/>
    <mergeCell ref="M18:M19"/>
    <mergeCell ref="N18:N19"/>
    <mergeCell ref="O18:O19"/>
  </mergeCells>
  <conditionalFormatting sqref="P45">
    <cfRule type="containsText" dxfId="17" priority="16" operator="containsText" text="НЕ">
      <formula>NOT(ISERROR(SEARCH("НЕ",P45)))</formula>
    </cfRule>
    <cfRule type="containsText" dxfId="16" priority="17" operator="containsText" text="ОДНОРОДНЫЕ">
      <formula>NOT(ISERROR(SEARCH("ОДНОРОДНЫЕ",P45)))</formula>
    </cfRule>
    <cfRule type="containsText" dxfId="15" priority="18" operator="containsText" text="НЕОДНОРОДНЫЕ">
      <formula>NOT(ISERROR(SEARCH("НЕОДНОРОДНЫЕ",P45)))</formula>
    </cfRule>
  </conditionalFormatting>
  <conditionalFormatting sqref="P45">
    <cfRule type="containsText" dxfId="14" priority="13" operator="containsText" text="НЕОДНОРОДНЫЕ">
      <formula>NOT(ISERROR(SEARCH("НЕОДНОРОДНЫЕ",P45)))</formula>
    </cfRule>
    <cfRule type="containsText" dxfId="13" priority="14" operator="containsText" text="ОДНОРОДНЫЕ">
      <formula>NOT(ISERROR(SEARCH("ОДНОРОДНЫЕ",P45)))</formula>
    </cfRule>
    <cfRule type="containsText" dxfId="12" priority="15" operator="containsText" text="НЕОДНОРОДНЫЕ">
      <formula>NOT(ISERROR(SEARCH("НЕОДНОРОДНЫЕ",P45)))</formula>
    </cfRule>
  </conditionalFormatting>
  <conditionalFormatting sqref="P43:P44">
    <cfRule type="containsText" dxfId="11" priority="10" operator="containsText" text="НЕ">
      <formula>NOT(ISERROR(SEARCH("НЕ",P43)))</formula>
    </cfRule>
    <cfRule type="containsText" dxfId="10" priority="11" operator="containsText" text="ОДНОРОДНЫЕ">
      <formula>NOT(ISERROR(SEARCH("ОДНОРОДНЫЕ",P43)))</formula>
    </cfRule>
    <cfRule type="containsText" dxfId="9" priority="12" operator="containsText" text="НЕОДНОРОДНЫЕ">
      <formula>NOT(ISERROR(SEARCH("НЕОДНОРОДНЫЕ",P43)))</formula>
    </cfRule>
  </conditionalFormatting>
  <conditionalFormatting sqref="P43:P44">
    <cfRule type="containsText" dxfId="8" priority="7" operator="containsText" text="НЕОДНОРОДНЫЕ">
      <formula>NOT(ISERROR(SEARCH("НЕОДНОРОДНЫЕ",P43)))</formula>
    </cfRule>
    <cfRule type="containsText" dxfId="7" priority="8" operator="containsText" text="ОДНОРОДНЫЕ">
      <formula>NOT(ISERROR(SEARCH("ОДНОРОДНЫЕ",P43)))</formula>
    </cfRule>
    <cfRule type="containsText" dxfId="6" priority="9" operator="containsText" text="НЕОДНОРОДНЫЕ">
      <formula>NOT(ISERROR(SEARCH("НЕОДНОРОДНЫЕ",P43)))</formula>
    </cfRule>
  </conditionalFormatting>
  <conditionalFormatting sqref="P20:P42">
    <cfRule type="containsText" dxfId="5" priority="4" operator="containsText" text="НЕ">
      <formula>NOT(ISERROR(SEARCH("НЕ",P20)))</formula>
    </cfRule>
    <cfRule type="containsText" dxfId="4" priority="5" operator="containsText" text="ОДНОРОДНЫЕ">
      <formula>NOT(ISERROR(SEARCH("ОДНОРОДНЫЕ",P20)))</formula>
    </cfRule>
    <cfRule type="containsText" dxfId="3" priority="6" operator="containsText" text="НЕОДНОРОДНЫЕ">
      <formula>NOT(ISERROR(SEARCH("НЕОДНОРОДНЫЕ",P20)))</formula>
    </cfRule>
  </conditionalFormatting>
  <conditionalFormatting sqref="P20:P42">
    <cfRule type="containsText" dxfId="2" priority="1" operator="containsText" text="НЕОДНОРОДНЫЕ">
      <formula>NOT(ISERROR(SEARCH("НЕОДНОРОДНЫЕ",P20)))</formula>
    </cfRule>
    <cfRule type="containsText" dxfId="1" priority="2" operator="containsText" text="ОДНОРОДНЫЕ">
      <formula>NOT(ISERROR(SEARCH("ОДНОРОДНЫЕ",P20)))</formula>
    </cfRule>
    <cfRule type="containsText" dxfId="0" priority="3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2023-12-05T01:52:16Z</dcterms:modified>
</cp:coreProperties>
</file>