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E25" i="1" l="1"/>
  <c r="G25" i="1" l="1"/>
  <c r="F25" i="1"/>
  <c r="J22" i="1" l="1"/>
  <c r="O22" i="1" s="1"/>
  <c r="K22" i="1"/>
  <c r="L22" i="1"/>
  <c r="J23" i="1"/>
  <c r="O23" i="1" s="1"/>
  <c r="K23" i="1"/>
  <c r="L23" i="1"/>
  <c r="L24" i="1"/>
  <c r="K24" i="1"/>
  <c r="L21" i="1"/>
  <c r="K21" i="1"/>
  <c r="L20" i="1"/>
  <c r="K20" i="1"/>
  <c r="J24" i="1"/>
  <c r="J21" i="1"/>
  <c r="O21" i="1" s="1"/>
  <c r="J20" i="1"/>
  <c r="M22" i="1" l="1"/>
  <c r="N22" i="1" s="1"/>
  <c r="M23" i="1"/>
  <c r="N23" i="1" s="1"/>
  <c r="M24" i="1"/>
  <c r="N24" i="1" s="1"/>
  <c r="M20" i="1"/>
  <c r="N20" i="1" s="1"/>
  <c r="M21" i="1"/>
  <c r="N21" i="1" s="1"/>
  <c r="O24" i="1"/>
  <c r="O20" i="1"/>
</calcChain>
</file>

<file path=xl/sharedStrings.xml><?xml version="1.0" encoding="utf-8"?>
<sst xmlns="http://schemas.openxmlformats.org/spreadsheetml/2006/main" count="50" uniqueCount="42">
  <si>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</si>
  <si>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</si>
  <si>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</si>
  <si>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</si>
  <si>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</si>
  <si>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</si>
  <si>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</si>
  <si>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</si>
  <si>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</si>
  <si>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</si>
  <si>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</si>
  <si>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</si>
  <si>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</si>
  <si>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</si>
  <si>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</si>
  <si>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</si>
  <si>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</si>
  <si>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</si>
  <si>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</si>
  <si>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</si>
  <si>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</si>
  <si>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</si>
  <si>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</si>
  <si>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</si>
  <si>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</si>
  <si>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</si>
  <si>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 поставку кондитерских изделий (печенье, зефир, мармелад, диабетические хлебцы и слайсы) путем путем запроса котировок</t>
  </si>
  <si>
    <t>Источник № 1</t>
  </si>
  <si>
    <t>Источник № 2</t>
  </si>
  <si>
    <t>Источник № 3</t>
  </si>
  <si>
    <t>Печенье сахарное в ассортименте</t>
  </si>
  <si>
    <t>Хлебцы диабетические в ассортименте</t>
  </si>
  <si>
    <t>Слайсы диабетические в ассортименте (без риса)</t>
  </si>
  <si>
    <t>Зефир в ассортименте (весовой)</t>
  </si>
  <si>
    <t>Мармелад в ассортименте (весовой)</t>
  </si>
  <si>
    <t>КП вх.4456-12/23 от 04.12.2023</t>
  </si>
  <si>
    <t>КП вх.4457-12/23 от 04.12.2023</t>
  </si>
  <si>
    <t>КП вх.4343-11/23 от 22.11.2023</t>
  </si>
  <si>
    <t>Исходя из имеющегося у Заказчика объёма финансового обеспечения для осуществления закупки НМЦД устанавливается в размере  444400 руб. (четыреста сорок четыре тысячи четыреста рублей 00 копеек)</t>
  </si>
  <si>
    <t>№ 297-23</t>
  </si>
  <si>
    <t>Ж.В. Есева</t>
  </si>
  <si>
    <t>Главный врач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</si>
</sst>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85" zoomScaleNormal="85" zoomScalePageLayoutView="70" workbookViewId="0">
      <selection activeCell="N16" sqref="N16"/>
    </sheetView>
  </sheetViews>
  <sheetFormatPr defaultRowHeight="15" x14ac:dyDescent="0.25"/>
  <cols>
    <col min="1" max="1" width="9.140625" style="16"/>
    <col min="2" max="2" width="37.28515625" style="16" customWidth="1"/>
    <col min="3" max="4" width="9.140625" style="16"/>
    <col min="5" max="6" width="17.7109375" style="12" customWidth="1"/>
    <col min="7" max="7" width="16.140625" style="12" customWidth="1"/>
    <col min="8" max="8" width="14.7109375" style="12" hidden="1" customWidth="1"/>
    <col min="9" max="9" width="4.85546875" style="12" hidden="1" customWidth="1"/>
    <col min="10" max="10" width="13.7109375" style="12" customWidth="1"/>
    <col min="11" max="11" width="9.42578125" style="16" customWidth="1"/>
    <col min="12" max="12" width="12.5703125" style="16" customWidth="1"/>
    <col min="13" max="13" width="10.28515625" style="16" customWidth="1"/>
    <col min="14" max="14" width="19.28515625" style="16" bestFit="1" customWidth="1"/>
    <col min="15" max="15" width="19" style="12" customWidth="1"/>
    <col min="16" max="16384" width="9.140625" style="1"/>
  </cols>
  <sheetData>
    <row r="1" spans="2:20" x14ac:dyDescent="0.25">
      <c r="O1" s="4" t="s">
        <v>21</v>
      </c>
    </row>
    <row r="2" spans="2:20" x14ac:dyDescent="0.25">
      <c r="O2" s="4" t="s">
        <v>22</v>
      </c>
    </row>
    <row r="3" spans="2:20" x14ac:dyDescent="0.25">
      <c r="O3" s="4" t="s">
        <v>26</v>
      </c>
    </row>
    <row r="4" spans="2:20" x14ac:dyDescent="0.25">
      <c r="O4" s="4" t="s">
        <v>23</v>
      </c>
    </row>
    <row r="5" spans="2:20" x14ac:dyDescent="0.25">
      <c r="O5" s="4" t="s">
        <v>24</v>
      </c>
    </row>
    <row r="6" spans="2:20" x14ac:dyDescent="0.25">
      <c r="O6" s="9" t="s">
        <v>39</v>
      </c>
      <c r="T6" s="4"/>
    </row>
    <row r="7" spans="2:20" x14ac:dyDescent="0.25">
      <c r="T7" s="4"/>
    </row>
    <row r="8" spans="2:20" x14ac:dyDescent="0.25">
      <c r="O8" s="13" t="s">
        <v>13</v>
      </c>
      <c r="T8" s="4"/>
    </row>
    <row r="9" spans="2:20" x14ac:dyDescent="0.25">
      <c r="O9" s="14" t="s">
        <v>16</v>
      </c>
      <c r="T9" s="4"/>
    </row>
    <row r="10" spans="2:20" x14ac:dyDescent="0.25">
      <c r="O10" s="14" t="s">
        <v>14</v>
      </c>
      <c r="T10" s="4"/>
    </row>
    <row r="11" spans="2:20" x14ac:dyDescent="0.25">
      <c r="T11" s="4"/>
    </row>
    <row r="12" spans="2:20" ht="28.9" customHeight="1" x14ac:dyDescent="0.25">
      <c r="L12" s="20" t="s">
        <v>41</v>
      </c>
      <c r="M12" s="20"/>
      <c r="O12" s="12" t="s">
        <v>40</v>
      </c>
    </row>
    <row r="14" spans="2:20" x14ac:dyDescent="0.25">
      <c r="B14" s="20" t="s">
        <v>15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2:20" hidden="1" x14ac:dyDescent="0.25"/>
    <row r="17" spans="1:15" s="16" customFormat="1" ht="45" x14ac:dyDescent="0.25">
      <c r="A17" s="22" t="s">
        <v>11</v>
      </c>
      <c r="B17" s="23"/>
      <c r="C17" s="24">
        <f>SUM(O20:O24)</f>
        <v>528533.33333333326</v>
      </c>
      <c r="D17" s="23"/>
      <c r="E17" s="6" t="s">
        <v>35</v>
      </c>
      <c r="F17" s="6" t="s">
        <v>36</v>
      </c>
      <c r="G17" s="6" t="s">
        <v>37</v>
      </c>
      <c r="H17" s="6"/>
      <c r="I17" s="6"/>
      <c r="J17" s="6"/>
      <c r="K17" s="5"/>
      <c r="L17" s="5"/>
      <c r="M17" s="5"/>
      <c r="N17" s="5"/>
      <c r="O17" s="6"/>
    </row>
    <row r="18" spans="1:15" s="16" customFormat="1" ht="30" customHeight="1" x14ac:dyDescent="0.25">
      <c r="A18" s="19" t="s">
        <v>0</v>
      </c>
      <c r="B18" s="19" t="s">
        <v>1</v>
      </c>
      <c r="C18" s="19" t="s">
        <v>2</v>
      </c>
      <c r="D18" s="19"/>
      <c r="E18" s="6" t="s">
        <v>27</v>
      </c>
      <c r="F18" s="6" t="s">
        <v>28</v>
      </c>
      <c r="G18" s="6" t="s">
        <v>29</v>
      </c>
      <c r="H18" s="6" t="s">
        <v>17</v>
      </c>
      <c r="I18" s="6" t="s">
        <v>18</v>
      </c>
      <c r="J18" s="25" t="s">
        <v>12</v>
      </c>
      <c r="K18" s="19" t="s">
        <v>8</v>
      </c>
      <c r="L18" s="19" t="s">
        <v>9</v>
      </c>
      <c r="M18" s="19" t="s">
        <v>10</v>
      </c>
      <c r="N18" s="19" t="s">
        <v>6</v>
      </c>
      <c r="O18" s="21" t="s">
        <v>7</v>
      </c>
    </row>
    <row r="19" spans="1:15" s="16" customFormat="1" ht="60" x14ac:dyDescent="0.25">
      <c r="A19" s="19"/>
      <c r="B19" s="27"/>
      <c r="C19" s="5" t="s">
        <v>3</v>
      </c>
      <c r="D19" s="5" t="s">
        <v>4</v>
      </c>
      <c r="E19" s="6" t="s">
        <v>5</v>
      </c>
      <c r="F19" s="6" t="s">
        <v>5</v>
      </c>
      <c r="G19" s="6" t="s">
        <v>5</v>
      </c>
      <c r="H19" s="6" t="s">
        <v>5</v>
      </c>
      <c r="I19" s="6" t="s">
        <v>5</v>
      </c>
      <c r="J19" s="26"/>
      <c r="K19" s="19"/>
      <c r="L19" s="19"/>
      <c r="M19" s="19"/>
      <c r="N19" s="19"/>
      <c r="O19" s="21"/>
    </row>
    <row r="20" spans="1:15" s="16" customFormat="1" x14ac:dyDescent="0.25">
      <c r="A20" s="7">
        <v>1</v>
      </c>
      <c r="B20" s="11" t="s">
        <v>30</v>
      </c>
      <c r="C20" s="8" t="s">
        <v>20</v>
      </c>
      <c r="D20" s="2">
        <v>450</v>
      </c>
      <c r="E20" s="6">
        <v>240</v>
      </c>
      <c r="F20" s="6">
        <v>260</v>
      </c>
      <c r="G20" s="6">
        <v>170</v>
      </c>
      <c r="H20" s="6"/>
      <c r="I20" s="6"/>
      <c r="J20" s="6">
        <f t="shared" ref="J20:J24" si="0">AVERAGE(E20:I20)</f>
        <v>223.33333333333334</v>
      </c>
      <c r="K20" s="5">
        <f t="shared" ref="K20:K24" si="1">COUNT(E20:I20)</f>
        <v>3</v>
      </c>
      <c r="L20" s="5">
        <f t="shared" ref="L20:L24" si="2">STDEV(E20:I20)</f>
        <v>47.258156262526036</v>
      </c>
      <c r="M20" s="5">
        <f t="shared" ref="M20:M24" si="3">L20/J20*100</f>
        <v>21.160368475757927</v>
      </c>
      <c r="N20" s="5" t="str">
        <f t="shared" ref="N20:N24" si="4">IF(M20&lt;33,"ОДНОРОДНЫЕ","НЕОДНОРОДНЫЕ")</f>
        <v>ОДНОРОДНЫЕ</v>
      </c>
      <c r="O20" s="6">
        <f t="shared" ref="O20:O24" si="5">D20*J20</f>
        <v>100500</v>
      </c>
    </row>
    <row r="21" spans="1:15" s="16" customFormat="1" ht="30" x14ac:dyDescent="0.25">
      <c r="A21" s="7">
        <v>2</v>
      </c>
      <c r="B21" s="11" t="s">
        <v>31</v>
      </c>
      <c r="C21" s="8" t="s">
        <v>20</v>
      </c>
      <c r="D21" s="3">
        <v>200</v>
      </c>
      <c r="E21" s="6">
        <v>650</v>
      </c>
      <c r="F21" s="6">
        <v>665</v>
      </c>
      <c r="G21" s="6">
        <v>350</v>
      </c>
      <c r="H21" s="6"/>
      <c r="I21" s="6"/>
      <c r="J21" s="6">
        <f t="shared" si="0"/>
        <v>555</v>
      </c>
      <c r="K21" s="5">
        <f t="shared" si="1"/>
        <v>3</v>
      </c>
      <c r="L21" s="5">
        <f t="shared" si="2"/>
        <v>177.69355643916862</v>
      </c>
      <c r="M21" s="5">
        <f t="shared" si="3"/>
        <v>32.016857016066417</v>
      </c>
      <c r="N21" s="5" t="str">
        <f t="shared" si="4"/>
        <v>ОДНОРОДНЫЕ</v>
      </c>
      <c r="O21" s="6">
        <f t="shared" si="5"/>
        <v>111000</v>
      </c>
    </row>
    <row r="22" spans="1:15" s="16" customFormat="1" ht="30" x14ac:dyDescent="0.25">
      <c r="A22" s="7">
        <v>3</v>
      </c>
      <c r="B22" s="11" t="s">
        <v>32</v>
      </c>
      <c r="C22" s="8" t="s">
        <v>20</v>
      </c>
      <c r="D22" s="3">
        <v>250</v>
      </c>
      <c r="E22" s="6">
        <v>610</v>
      </c>
      <c r="F22" s="6">
        <v>630</v>
      </c>
      <c r="G22" s="6">
        <v>550</v>
      </c>
      <c r="H22" s="6"/>
      <c r="I22" s="6"/>
      <c r="J22" s="6">
        <f t="shared" ref="J22:J23" si="6">AVERAGE(E22:I22)</f>
        <v>596.66666666666663</v>
      </c>
      <c r="K22" s="5">
        <f t="shared" ref="K22:K23" si="7">COUNT(E22:I22)</f>
        <v>3</v>
      </c>
      <c r="L22" s="5">
        <f t="shared" ref="L22:L23" si="8">STDEV(E22:I22)</f>
        <v>41.633319989322651</v>
      </c>
      <c r="M22" s="5">
        <f t="shared" ref="M22:M23" si="9">L22/J22*100</f>
        <v>6.9776513948585457</v>
      </c>
      <c r="N22" s="5" t="str">
        <f t="shared" ref="N22:N23" si="10">IF(M22&lt;33,"ОДНОРОДНЫЕ","НЕОДНОРОДНЫЕ")</f>
        <v>ОДНОРОДНЫЕ</v>
      </c>
      <c r="O22" s="6">
        <f t="shared" ref="O22:O23" si="11">D22*J22</f>
        <v>149166.66666666666</v>
      </c>
    </row>
    <row r="23" spans="1:15" s="16" customFormat="1" x14ac:dyDescent="0.25">
      <c r="A23" s="7">
        <v>4</v>
      </c>
      <c r="B23" s="11" t="s">
        <v>33</v>
      </c>
      <c r="C23" s="8" t="s">
        <v>20</v>
      </c>
      <c r="D23" s="3">
        <v>200</v>
      </c>
      <c r="E23" s="6">
        <v>300</v>
      </c>
      <c r="F23" s="6">
        <v>310</v>
      </c>
      <c r="G23" s="6">
        <v>312</v>
      </c>
      <c r="H23" s="6"/>
      <c r="I23" s="6"/>
      <c r="J23" s="6">
        <f t="shared" si="6"/>
        <v>307.33333333333331</v>
      </c>
      <c r="K23" s="5">
        <f t="shared" si="7"/>
        <v>3</v>
      </c>
      <c r="L23" s="5">
        <f t="shared" si="8"/>
        <v>6.4291005073286369</v>
      </c>
      <c r="M23" s="5">
        <f t="shared" si="9"/>
        <v>2.0918982127967367</v>
      </c>
      <c r="N23" s="5" t="str">
        <f t="shared" si="10"/>
        <v>ОДНОРОДНЫЕ</v>
      </c>
      <c r="O23" s="6">
        <f t="shared" si="11"/>
        <v>61466.666666666664</v>
      </c>
    </row>
    <row r="24" spans="1:15" s="16" customFormat="1" x14ac:dyDescent="0.25">
      <c r="A24" s="7">
        <v>5</v>
      </c>
      <c r="B24" s="11" t="s">
        <v>34</v>
      </c>
      <c r="C24" s="8" t="s">
        <v>20</v>
      </c>
      <c r="D24" s="2">
        <v>350</v>
      </c>
      <c r="E24" s="6">
        <v>302</v>
      </c>
      <c r="F24" s="6">
        <v>330</v>
      </c>
      <c r="G24" s="6">
        <v>280</v>
      </c>
      <c r="H24" s="6"/>
      <c r="I24" s="6"/>
      <c r="J24" s="6">
        <f t="shared" si="0"/>
        <v>304</v>
      </c>
      <c r="K24" s="5">
        <f t="shared" si="1"/>
        <v>3</v>
      </c>
      <c r="L24" s="5">
        <f t="shared" si="2"/>
        <v>25.059928172283335</v>
      </c>
      <c r="M24" s="5">
        <f t="shared" si="3"/>
        <v>8.2433974250932014</v>
      </c>
      <c r="N24" s="5" t="str">
        <f t="shared" si="4"/>
        <v>ОДНОРОДНЫЕ</v>
      </c>
      <c r="O24" s="6">
        <f t="shared" si="5"/>
        <v>106400</v>
      </c>
    </row>
    <row r="25" spans="1:15" s="16" customFormat="1" ht="17.45" customHeight="1" x14ac:dyDescent="0.25">
      <c r="A25" s="5"/>
      <c r="B25" s="10"/>
      <c r="C25" s="5"/>
      <c r="D25" s="2"/>
      <c r="E25" s="6">
        <f>SUMPRODUCT($D$20:$D$24,E20:E24)</f>
        <v>556200</v>
      </c>
      <c r="F25" s="6">
        <f>SUMPRODUCT($D$20:$D$24,F20:F24)</f>
        <v>585000</v>
      </c>
      <c r="G25" s="6">
        <f>SUMPRODUCT($D$20:$D$24,G20:G24)</f>
        <v>444400</v>
      </c>
      <c r="H25" s="6"/>
      <c r="I25" s="6"/>
      <c r="J25" s="6"/>
      <c r="K25" s="5"/>
      <c r="L25" s="5"/>
      <c r="M25" s="5"/>
      <c r="N25" s="5"/>
      <c r="O25" s="6"/>
    </row>
    <row r="27" spans="1:15" x14ac:dyDescent="0.25">
      <c r="A27" s="17" t="s">
        <v>25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x14ac:dyDescent="0.25">
      <c r="A28" s="17" t="s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5">
      <c r="A30" s="18" t="s">
        <v>38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</sheetData>
  <mergeCells count="16">
    <mergeCell ref="A27:O27"/>
    <mergeCell ref="A28:O28"/>
    <mergeCell ref="A30:O30"/>
    <mergeCell ref="C18:D18"/>
    <mergeCell ref="L12:M12"/>
    <mergeCell ref="B14:N14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</mergeCells>
  <conditionalFormatting sqref="N20:N25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5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2023-12-06T11:56:23Z</dcterms:modified>
</cp:coreProperties>
</file>