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2" i="1" l="1"/>
  <c r="O22" i="1" s="1"/>
  <c r="C19" i="1" s="1"/>
  <c r="K22" i="1"/>
  <c r="L22" i="1"/>
  <c r="M22" i="1"/>
  <c r="N22" i="1" s="1"/>
  <c r="G23" i="1" l="1"/>
  <c r="F23" i="1"/>
  <c r="E23" i="1"/>
  <c r="L25" i="1"/>
  <c r="K25" i="1"/>
  <c r="L24" i="1"/>
  <c r="K24" i="1"/>
  <c r="J25" i="1"/>
  <c r="J24" i="1"/>
  <c r="O24" i="1" s="1"/>
  <c r="L26" i="1"/>
  <c r="J26" i="1"/>
  <c r="O26" i="1" s="1"/>
  <c r="K26" i="1"/>
  <c r="M26" i="1" l="1"/>
  <c r="M25" i="1"/>
  <c r="N25" i="1" s="1"/>
  <c r="M24" i="1"/>
  <c r="N24" i="1" s="1"/>
  <c r="O25" i="1"/>
  <c r="N26" i="1"/>
</calcChain>
</file>

<file path=xl/sharedStrings.xml><?xml version="1.0" encoding="utf-8"?>
<sst xmlns="http://schemas.openxmlformats.org/spreadsheetml/2006/main" count="45" uniqueCount="41">
  <si>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</si>
  <si>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</si>
  <si>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</si>
  <si>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</si>
  <si>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</si>
  <si>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</si>
  <si>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</si>
  <si>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</si>
  <si>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</si>
  <si>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</si>
  <si>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</si>
  <si>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</si>
  <si>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</si>
  <si>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</si>
  <si>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</si>
  <si>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</si>
  <si>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</si>
  <si>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</si>
  <si>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</si>
  <si>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</si>
  <si>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</si>
  <si>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</si>
  <si>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</si>
  <si>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</si>
  <si>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</si>
  <si>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</si>
  <si>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ИТОГО: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</si>
  <si>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</si>
  <si>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</si>
  <si>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</si>
  <si>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</si>
  <si>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мес.</t>
  </si>
  <si>
    <t>Оказание услуг по техническому обслуживанию и ремонту системы контроля и управления доступом (СКУД), диспетчеризации и мониторинга инженерных систем здания (ДМИСЗ) телевизионной системы охранного наблюдения (ТСОН), системы внутренней экстренной связи (СЭВС) установленных в здании и территории детской поликлиники ОГАУЗ "ИГКБ № 8" по адресу: г. Иркутск, ул. Баумана, 214а/1</t>
  </si>
  <si>
    <t xml:space="preserve">на оказание услуг по техническому обслуживанию и ремонту системы контроля и управления доступом (СКУД), диспетчеризации и мониторинга инженерных систем здания (ДМИСЗ) </t>
  </si>
  <si>
    <t xml:space="preserve">телевизионной системы охранного наблюдения (ТСОН), системы внутренней экстренной связи (СЭВС) установленных в здании </t>
  </si>
  <si>
    <t>и территории детской поликлиники ОГАУЗ "ИГКБ № 8" по адресу: г. Иркутск, ул. Баумана, 214а/1 путем запроса котировок</t>
  </si>
  <si>
    <t>№ 105-23</t>
  </si>
  <si>
    <t>КП вх.1399-04/23 от 03.04.2023</t>
  </si>
  <si>
    <t>КП вх.1398-04/23 от 03.04.2023</t>
  </si>
  <si>
    <t>КП вх.1394-04/23 от 03.04.2023</t>
  </si>
  <si>
    <t>Исходя из имеющегося у Заказчика объёма финансового обеспечения для осуществления закупки НМЦД устанавливается в размере 175200 руб. (Сто семьдесят пять тысяч двести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</si>
</sst>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Alignment="1">
      <alignment wrapText="1" shrinkToFi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 vertical="center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zoomScale="85" zoomScaleNormal="85" zoomScalePageLayoutView="70" workbookViewId="0">
      <selection activeCell="E22" sqref="E22"/>
    </sheetView>
  </sheetViews>
  <sheetFormatPr defaultRowHeight="15" x14ac:dyDescent="0.25"/>
  <cols>
    <col min="1" max="1" width="9.140625" style="9"/>
    <col min="2" max="2" width="27.28515625" style="9" customWidth="1"/>
    <col min="3" max="4" width="9.140625" style="9"/>
    <col min="5" max="5" width="17.28515625" style="1" customWidth="1"/>
    <col min="6" max="6" width="17.5703125" style="1" customWidth="1"/>
    <col min="7" max="7" width="17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9" customWidth="1"/>
    <col min="12" max="12" width="12.5703125" style="9" customWidth="1"/>
    <col min="13" max="13" width="10.28515625" style="9" customWidth="1"/>
    <col min="14" max="14" width="18.28515625" style="9" customWidth="1"/>
    <col min="15" max="15" width="19.42578125" style="1" customWidth="1"/>
    <col min="16" max="16384" width="9.140625" style="5"/>
  </cols>
  <sheetData>
    <row r="1" spans="1:15" x14ac:dyDescent="0.25">
      <c r="O1" s="8" t="s">
        <v>27</v>
      </c>
    </row>
    <row r="2" spans="1:15" ht="14.45" customHeight="1" x14ac:dyDescent="0.25">
      <c r="O2" s="8" t="s">
        <v>28</v>
      </c>
    </row>
    <row r="3" spans="1:15" ht="14.45" customHeight="1" x14ac:dyDescent="0.25">
      <c r="O3" s="8" t="s">
        <v>33</v>
      </c>
    </row>
    <row r="4" spans="1:15" ht="14.45" customHeight="1" x14ac:dyDescent="0.25">
      <c r="O4" s="8" t="s">
        <v>34</v>
      </c>
    </row>
    <row r="5" spans="1:15" ht="14.45" customHeight="1" x14ac:dyDescent="0.25">
      <c r="A5" s="12"/>
      <c r="B5" s="12"/>
      <c r="C5" s="12"/>
      <c r="D5" s="12"/>
      <c r="K5" s="12"/>
      <c r="L5" s="12"/>
      <c r="M5" s="12"/>
      <c r="N5" s="12"/>
      <c r="O5" s="8" t="s">
        <v>35</v>
      </c>
    </row>
    <row r="6" spans="1:15" ht="14.45" customHeight="1" x14ac:dyDescent="0.25">
      <c r="O6" s="8" t="s">
        <v>29</v>
      </c>
    </row>
    <row r="7" spans="1:15" x14ac:dyDescent="0.25">
      <c r="O7" s="8" t="s">
        <v>30</v>
      </c>
    </row>
    <row r="8" spans="1:15" ht="14.45" customHeight="1" x14ac:dyDescent="0.25">
      <c r="O8" s="8" t="s">
        <v>36</v>
      </c>
    </row>
    <row r="10" spans="1:15" x14ac:dyDescent="0.25">
      <c r="O10" s="3" t="s">
        <v>16</v>
      </c>
    </row>
    <row r="11" spans="1:15" x14ac:dyDescent="0.25">
      <c r="O11" s="4" t="s">
        <v>21</v>
      </c>
    </row>
    <row r="12" spans="1:15" x14ac:dyDescent="0.25">
      <c r="O12" s="4" t="s">
        <v>17</v>
      </c>
    </row>
    <row r="14" spans="1:15" ht="28.9" customHeight="1" x14ac:dyDescent="0.25">
      <c r="L14" s="23" t="s">
        <v>20</v>
      </c>
      <c r="M14" s="23"/>
      <c r="O14" s="1" t="s">
        <v>18</v>
      </c>
    </row>
    <row r="15" spans="1:15" ht="18.75" x14ac:dyDescent="0.25">
      <c r="O15" s="2"/>
    </row>
    <row r="16" spans="1:15" ht="18.75" x14ac:dyDescent="0.25">
      <c r="B16" s="23" t="s">
        <v>19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"/>
    </row>
    <row r="17" spans="1:17" hidden="1" x14ac:dyDescent="0.25"/>
    <row r="19" spans="1:17" s="9" customFormat="1" ht="54.6" customHeight="1" x14ac:dyDescent="0.25">
      <c r="A19" s="27" t="s">
        <v>14</v>
      </c>
      <c r="B19" s="28"/>
      <c r="C19" s="29">
        <f>SUMIF(O22:O26,"&gt;0")</f>
        <v>183200</v>
      </c>
      <c r="D19" s="28"/>
      <c r="E19" s="13" t="s">
        <v>37</v>
      </c>
      <c r="F19" s="13" t="s">
        <v>38</v>
      </c>
      <c r="G19" s="13" t="s">
        <v>39</v>
      </c>
      <c r="H19" s="13"/>
      <c r="I19" s="14"/>
      <c r="J19" s="14"/>
      <c r="K19" s="15"/>
      <c r="L19" s="15"/>
      <c r="M19" s="15"/>
      <c r="N19" s="15"/>
      <c r="O19" s="14"/>
    </row>
    <row r="20" spans="1:17" s="9" customFormat="1" ht="30" customHeight="1" x14ac:dyDescent="0.25">
      <c r="A20" s="32" t="s">
        <v>0</v>
      </c>
      <c r="B20" s="32" t="s">
        <v>1</v>
      </c>
      <c r="C20" s="32" t="s">
        <v>2</v>
      </c>
      <c r="D20" s="32"/>
      <c r="E20" s="14" t="s">
        <v>5</v>
      </c>
      <c r="F20" s="14" t="s">
        <v>7</v>
      </c>
      <c r="G20" s="14" t="s">
        <v>8</v>
      </c>
      <c r="H20" s="14" t="s">
        <v>22</v>
      </c>
      <c r="I20" s="14" t="s">
        <v>23</v>
      </c>
      <c r="J20" s="30" t="s">
        <v>15</v>
      </c>
      <c r="K20" s="32" t="s">
        <v>11</v>
      </c>
      <c r="L20" s="32" t="s">
        <v>12</v>
      </c>
      <c r="M20" s="32" t="s">
        <v>13</v>
      </c>
      <c r="N20" s="32" t="s">
        <v>9</v>
      </c>
      <c r="O20" s="26" t="s">
        <v>10</v>
      </c>
    </row>
    <row r="21" spans="1:17" s="9" customFormat="1" ht="30" x14ac:dyDescent="0.25">
      <c r="A21" s="32"/>
      <c r="B21" s="32"/>
      <c r="C21" s="16" t="s">
        <v>3</v>
      </c>
      <c r="D21" s="16" t="s">
        <v>4</v>
      </c>
      <c r="E21" s="14" t="s">
        <v>6</v>
      </c>
      <c r="F21" s="14" t="s">
        <v>6</v>
      </c>
      <c r="G21" s="14" t="s">
        <v>6</v>
      </c>
      <c r="H21" s="14" t="s">
        <v>6</v>
      </c>
      <c r="I21" s="14" t="s">
        <v>6</v>
      </c>
      <c r="J21" s="31"/>
      <c r="K21" s="32"/>
      <c r="L21" s="32"/>
      <c r="M21" s="32"/>
      <c r="N21" s="32"/>
      <c r="O21" s="26"/>
    </row>
    <row r="22" spans="1:17" s="9" customFormat="1" ht="188.25" customHeight="1" x14ac:dyDescent="0.2">
      <c r="A22" s="15">
        <v>1</v>
      </c>
      <c r="B22" s="10" t="s">
        <v>32</v>
      </c>
      <c r="C22" s="6" t="s">
        <v>31</v>
      </c>
      <c r="D22" s="7">
        <v>12</v>
      </c>
      <c r="E22" s="17">
        <v>14600</v>
      </c>
      <c r="F22" s="14">
        <v>15000</v>
      </c>
      <c r="G22" s="14">
        <v>16200</v>
      </c>
      <c r="H22" s="14"/>
      <c r="I22" s="14"/>
      <c r="J22" s="14">
        <f t="shared" ref="J22:J25" si="0">AVERAGE(E22:I22)</f>
        <v>15266.666666666666</v>
      </c>
      <c r="K22" s="15">
        <f t="shared" ref="K22:K25" si="1">COUNT(E22:I22)</f>
        <v>3</v>
      </c>
      <c r="L22" s="15">
        <f t="shared" ref="L22:L25" si="2">STDEV(E22:I22)</f>
        <v>832.6663997864531</v>
      </c>
      <c r="M22" s="15">
        <f t="shared" ref="M22:M25" si="3">L22/J22*100</f>
        <v>5.4541467234920509</v>
      </c>
      <c r="N22" s="15" t="str">
        <f t="shared" ref="N22:N25" si="4">IF(M22&lt;33,"ОДНОРОДНЫЕ","НЕОДНОРОДНЫЕ")</f>
        <v>ОДНОРОДНЫЕ</v>
      </c>
      <c r="O22" s="14">
        <f t="shared" ref="O22:O25" si="5">D22*J22</f>
        <v>183200</v>
      </c>
    </row>
    <row r="23" spans="1:17" s="9" customFormat="1" x14ac:dyDescent="0.25">
      <c r="A23" s="15"/>
      <c r="B23" s="15" t="s">
        <v>26</v>
      </c>
      <c r="C23" s="18"/>
      <c r="D23" s="19"/>
      <c r="E23" s="14">
        <f>D22*E22</f>
        <v>175200</v>
      </c>
      <c r="F23" s="14">
        <f>D22*F22</f>
        <v>180000</v>
      </c>
      <c r="G23" s="14">
        <f>D22*G22</f>
        <v>194400</v>
      </c>
      <c r="H23" s="14"/>
      <c r="I23" s="14"/>
      <c r="J23" s="14"/>
      <c r="K23" s="15"/>
      <c r="L23" s="15"/>
      <c r="M23" s="15"/>
      <c r="N23" s="15"/>
      <c r="O23" s="14"/>
    </row>
    <row r="24" spans="1:17" s="9" customFormat="1" hidden="1" x14ac:dyDescent="0.25">
      <c r="A24" s="15">
        <v>3</v>
      </c>
      <c r="B24" s="15"/>
      <c r="C24" s="15"/>
      <c r="D24" s="20"/>
      <c r="E24" s="14"/>
      <c r="F24" s="14"/>
      <c r="G24" s="14"/>
      <c r="H24" s="14"/>
      <c r="I24" s="14"/>
      <c r="J24" s="14" t="e">
        <f t="shared" si="0"/>
        <v>#DIV/0!</v>
      </c>
      <c r="K24" s="15">
        <f t="shared" si="1"/>
        <v>0</v>
      </c>
      <c r="L24" s="15" t="e">
        <f t="shared" si="2"/>
        <v>#DIV/0!</v>
      </c>
      <c r="M24" s="15" t="e">
        <f t="shared" si="3"/>
        <v>#DIV/0!</v>
      </c>
      <c r="N24" s="15" t="e">
        <f t="shared" si="4"/>
        <v>#DIV/0!</v>
      </c>
      <c r="O24" s="14" t="e">
        <f t="shared" si="5"/>
        <v>#DIV/0!</v>
      </c>
    </row>
    <row r="25" spans="1:17" s="9" customFormat="1" hidden="1" x14ac:dyDescent="0.25">
      <c r="A25" s="15">
        <v>4</v>
      </c>
      <c r="B25" s="21"/>
      <c r="C25" s="15"/>
      <c r="D25" s="22"/>
      <c r="E25" s="14"/>
      <c r="F25" s="14"/>
      <c r="G25" s="14"/>
      <c r="H25" s="14"/>
      <c r="I25" s="14"/>
      <c r="J25" s="14" t="e">
        <f t="shared" si="0"/>
        <v>#DIV/0!</v>
      </c>
      <c r="K25" s="15">
        <f t="shared" si="1"/>
        <v>0</v>
      </c>
      <c r="L25" s="15" t="e">
        <f t="shared" si="2"/>
        <v>#DIV/0!</v>
      </c>
      <c r="M25" s="15" t="e">
        <f t="shared" si="3"/>
        <v>#DIV/0!</v>
      </c>
      <c r="N25" s="15" t="e">
        <f t="shared" si="4"/>
        <v>#DIV/0!</v>
      </c>
      <c r="O25" s="14" t="e">
        <f t="shared" si="5"/>
        <v>#DIV/0!</v>
      </c>
    </row>
    <row r="26" spans="1:17" s="9" customFormat="1" ht="14.45" hidden="1" customHeight="1" x14ac:dyDescent="0.25">
      <c r="A26" s="15">
        <v>5</v>
      </c>
      <c r="B26" s="21"/>
      <c r="C26" s="15"/>
      <c r="D26" s="22"/>
      <c r="E26" s="14"/>
      <c r="F26" s="14"/>
      <c r="G26" s="14"/>
      <c r="H26" s="14"/>
      <c r="I26" s="14"/>
      <c r="J26" s="14" t="e">
        <f>AVERAGE(E26:I26)</f>
        <v>#DIV/0!</v>
      </c>
      <c r="K26" s="15">
        <f>COUNT(E26:I26)</f>
        <v>0</v>
      </c>
      <c r="L26" s="15" t="e">
        <f>STDEV(E26:I26)</f>
        <v>#DIV/0!</v>
      </c>
      <c r="M26" s="15" t="e">
        <f>L26/J26*100</f>
        <v>#DIV/0!</v>
      </c>
      <c r="N26" s="15" t="e">
        <f>IF(M26&lt;33,"ОДНОРОДНЫЕ","НЕОДНОРОДНЫЕ")</f>
        <v>#DIV/0!</v>
      </c>
      <c r="O26" s="14" t="e">
        <f>D26*J26</f>
        <v>#DIV/0!</v>
      </c>
    </row>
    <row r="28" spans="1:17" x14ac:dyDescent="0.25">
      <c r="A28" s="24" t="s">
        <v>25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1:17" x14ac:dyDescent="0.25">
      <c r="A29" s="25" t="s">
        <v>24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</row>
    <row r="30" spans="1:17" ht="15" customHeight="1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</row>
    <row r="31" spans="1:17" x14ac:dyDescent="0.25">
      <c r="A31" s="33" t="s">
        <v>40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11"/>
      <c r="Q31" s="11"/>
    </row>
  </sheetData>
  <mergeCells count="17">
    <mergeCell ref="A31:O31"/>
    <mergeCell ref="L14:M14"/>
    <mergeCell ref="B16:N16"/>
    <mergeCell ref="A28:O28"/>
    <mergeCell ref="A29:O29"/>
    <mergeCell ref="A30:O30"/>
    <mergeCell ref="O20:O21"/>
    <mergeCell ref="A19:B19"/>
    <mergeCell ref="C19:D19"/>
    <mergeCell ref="J20:J21"/>
    <mergeCell ref="K20:K21"/>
    <mergeCell ref="L20:L21"/>
    <mergeCell ref="M20:M21"/>
    <mergeCell ref="N20:N21"/>
    <mergeCell ref="A20:A21"/>
    <mergeCell ref="B20:B21"/>
    <mergeCell ref="C20:D20"/>
  </mergeCells>
  <conditionalFormatting sqref="N26">
    <cfRule type="containsText" dxfId="11" priority="10" operator="containsText" text="НЕ">
      <formula>NOT(ISERROR(SEARCH("НЕ",N26)))</formula>
    </cfRule>
    <cfRule type="containsText" dxfId="10" priority="11" operator="containsText" text="ОДНОРОДНЫЕ">
      <formula>NOT(ISERROR(SEARCH("ОДНОРОДНЫЕ",N26)))</formula>
    </cfRule>
    <cfRule type="containsText" dxfId="9" priority="12" operator="containsText" text="НЕОДНОРОДНЫЕ">
      <formula>NOT(ISERROR(SEARCH("НЕОДНОРОДНЫЕ",N26)))</formula>
    </cfRule>
  </conditionalFormatting>
  <conditionalFormatting sqref="N26">
    <cfRule type="containsText" dxfId="8" priority="7" operator="containsText" text="НЕОДНОРОДНЫЕ">
      <formula>NOT(ISERROR(SEARCH("НЕОДНОРОДНЫЕ",N26)))</formula>
    </cfRule>
    <cfRule type="containsText" dxfId="7" priority="8" operator="containsText" text="ОДНОРОДНЫЕ">
      <formula>NOT(ISERROR(SEARCH("ОДНОРОДНЫЕ",N26)))</formula>
    </cfRule>
    <cfRule type="containsText" dxfId="6" priority="9" operator="containsText" text="НЕОДНОРОДНЫЕ">
      <formula>NOT(ISERROR(SEARCH("НЕОДНОРОДНЫЕ",N26)))</formula>
    </cfRule>
  </conditionalFormatting>
  <conditionalFormatting sqref="N22:N25">
    <cfRule type="containsText" dxfId="5" priority="4" operator="containsText" text="НЕ">
      <formula>NOT(ISERROR(SEARCH("НЕ",N22)))</formula>
    </cfRule>
    <cfRule type="containsText" dxfId="4" priority="5" operator="containsText" text="ОДНОРОДНЫЕ">
      <formula>NOT(ISERROR(SEARCH("ОДНОРОДНЫЕ",N22)))</formula>
    </cfRule>
    <cfRule type="containsText" dxfId="3" priority="6" operator="containsText" text="НЕОДНОРОДНЫЕ">
      <formula>NOT(ISERROR(SEARCH("НЕОДНОРОДНЫЕ",N22)))</formula>
    </cfRule>
  </conditionalFormatting>
  <conditionalFormatting sqref="N22:N25">
    <cfRule type="containsText" dxfId="2" priority="1" operator="containsText" text="НЕОДНОРОДНЫЕ">
      <formula>NOT(ISERROR(SEARCH("НЕОДНОРОДНЫЕ",N22)))</formula>
    </cfRule>
    <cfRule type="containsText" dxfId="1" priority="2" operator="containsText" text="ОДНОРОДНЫЕ">
      <formula>NOT(ISERROR(SEARCH("ОДНОРОДНЫЕ",N22)))</formula>
    </cfRule>
    <cfRule type="containsText" dxfId="0" priority="3" operator="containsText" text="НЕОДНОРОДНЫЕ">
      <formula>NOT(ISERROR(SEARCH("НЕОДНОРОДНЫЕ",N22)))</formula>
    </cfRule>
  </conditionalFormatting>
  <pageMargins left="0.31496062992125984" right="0.19685039370078741" top="0.35433070866141736" bottom="0.35433070866141736" header="0.11811023622047245" footer="0.11811023622047245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2023-04-20T03:01:16Z</dcterms:modified>
</cp:coreProperties>
</file>