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M22" i="1" s="1"/>
  <c r="I22" i="1"/>
  <c r="J22" i="1"/>
  <c r="H23" i="1"/>
  <c r="M23" i="1" s="1"/>
  <c r="I23" i="1"/>
  <c r="J23" i="1"/>
  <c r="G24" i="1"/>
  <c r="F24" i="1"/>
  <c r="E24" i="1"/>
  <c r="K22" i="1" l="1"/>
  <c r="L22" i="1" s="1"/>
  <c r="K23" i="1"/>
  <c r="L23" i="1" s="1"/>
  <c r="H20" i="1"/>
  <c r="M20" i="1" s="1"/>
  <c r="I20" i="1"/>
  <c r="J20" i="1"/>
  <c r="H21" i="1"/>
  <c r="M21" i="1" s="1"/>
  <c r="I21" i="1"/>
  <c r="J21" i="1"/>
  <c r="M24" i="1" l="1"/>
  <c r="K21" i="1"/>
  <c r="L21" i="1" s="1"/>
  <c r="K20" i="1"/>
  <c r="L20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<sst xmlns="http://schemas.openxmlformats.org/spreadsheetml/2006/main" count="44" uniqueCount="39">
  <si>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</si>
  <si>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</si>
  <si>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</si>
  <si>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</si>
  <si>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</si>
  <si>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</si>
  <si>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</si>
  <si>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</si>
  <si>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</si>
  <si>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</si>
  <si>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</si>
  <si>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</si>
  <si>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</si>
  <si>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</si>
  <si>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</si>
  <si>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</si>
  <si>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</si>
  <si>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</si>
  <si>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</si>
  <si>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</si>
  <si>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</si>
  <si>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</si>
  <si>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</si>
  <si>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</si>
  <si>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</si>
  <si>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</si>
  <si>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</si>
  <si>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</si>
  <si>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099-23</t>
  </si>
  <si>
    <t>на поставку систем инфузионных, трансфузионных одноразовых</t>
  </si>
  <si>
    <t>Система   ИНФУЗИОННАЯ для переливания растворов, ДВУХХОДОВАЯ (пластик. шип) SFM, Германия или эквивалент</t>
  </si>
  <si>
    <t>Система   ИНФУЗИОННАЯ для переливания растворов, ЧЕТЫРЁХХОДОВАЯ (пластик. шип) SFM, Германия или эквивалент</t>
  </si>
  <si>
    <t>Система инфузионная для переливания растворов (пластик. шип), с двумя иглами: 0,5 х 19 (25G); 0,80 х 40 (21G) SFM, Германия или эквивалент</t>
  </si>
  <si>
    <t>шт</t>
  </si>
  <si>
    <t>Система трансфузионная для переливания крови (пластик. шип), игла 1,20 х 40 - 18G, SFM, Германия или эквивалент</t>
  </si>
  <si>
    <t>Исходя из имеющегося у Заказчика объёма финансового обеспечения для осуществления закупки НМЦД устанавливается в размере 1265080 руб. (один миллион двести шестьдесят пять тысяч восемьдесят рублей 00 копеек)</t>
  </si>
  <si>
    <t>вх. № 1644-04/23 от 18.04.2023</t>
  </si>
  <si>
    <t>вх. № 1645-04/23 от 18.04.2023</t>
  </si>
  <si>
    <t>вх. № 1643-04/23 от 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</si>
</sst>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E17" sqref="E17:G17"/>
    </sheetView>
  </sheetViews>
  <sheetFormatPr defaultRowHeight="15" x14ac:dyDescent="0.25"/>
  <cols>
    <col min="1" max="1" width="6.140625" style="1" bestFit="1" customWidth="1"/>
    <col min="2" max="2" width="52.7109375" style="1" customWidth="1"/>
    <col min="3" max="3" width="11.7109375" style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6"/>
      <c r="B1" s="6"/>
      <c r="C1" s="6"/>
      <c r="D1" s="6"/>
      <c r="E1" s="3"/>
      <c r="F1" s="3"/>
      <c r="G1" s="3"/>
      <c r="H1" s="3"/>
      <c r="I1" s="6"/>
      <c r="J1" s="6"/>
      <c r="K1" s="6"/>
      <c r="L1" s="6"/>
      <c r="M1" s="7" t="s">
        <v>21</v>
      </c>
    </row>
    <row r="2" spans="1:13" ht="14.45" customHeight="1" x14ac:dyDescent="0.25">
      <c r="A2" s="6"/>
      <c r="B2" s="6"/>
      <c r="C2" s="6"/>
      <c r="D2" s="6"/>
      <c r="E2" s="3"/>
      <c r="F2" s="3"/>
      <c r="G2" s="3"/>
      <c r="H2" s="3"/>
      <c r="I2" s="6"/>
      <c r="J2" s="6"/>
      <c r="K2" s="6"/>
      <c r="L2" s="6"/>
      <c r="M2" s="7" t="s">
        <v>22</v>
      </c>
    </row>
    <row r="3" spans="1:13" x14ac:dyDescent="0.25">
      <c r="A3" s="6"/>
      <c r="B3" s="6"/>
      <c r="C3" s="6"/>
      <c r="D3" s="6"/>
      <c r="E3" s="3"/>
      <c r="F3" s="3"/>
      <c r="G3" s="33" t="s">
        <v>29</v>
      </c>
      <c r="H3" s="33"/>
      <c r="I3" s="33"/>
      <c r="J3" s="33"/>
      <c r="K3" s="33"/>
      <c r="L3" s="33"/>
      <c r="M3" s="33"/>
    </row>
    <row r="4" spans="1:13" x14ac:dyDescent="0.25">
      <c r="A4" s="6"/>
      <c r="B4" s="6"/>
      <c r="C4" s="6"/>
      <c r="D4" s="6"/>
      <c r="E4" s="3"/>
      <c r="F4" s="3"/>
      <c r="G4" s="23"/>
      <c r="H4" s="23"/>
      <c r="I4" s="15"/>
      <c r="J4" s="15"/>
      <c r="K4" s="15"/>
      <c r="L4" s="15"/>
      <c r="M4" s="24" t="s">
        <v>24</v>
      </c>
    </row>
    <row r="5" spans="1:13" x14ac:dyDescent="0.25">
      <c r="A5" s="6"/>
      <c r="B5" s="6"/>
      <c r="C5" s="6"/>
      <c r="D5" s="6"/>
      <c r="E5" s="3"/>
      <c r="F5" s="3"/>
      <c r="G5" s="23"/>
      <c r="H5" s="23"/>
      <c r="I5" s="15"/>
      <c r="J5" s="15"/>
      <c r="K5" s="15"/>
      <c r="L5" s="15"/>
      <c r="M5" s="24" t="s">
        <v>23</v>
      </c>
    </row>
    <row r="6" spans="1:13" ht="14.45" customHeight="1" x14ac:dyDescent="0.25">
      <c r="A6" s="6"/>
      <c r="B6" s="6"/>
      <c r="C6" s="6"/>
      <c r="D6" s="6"/>
      <c r="E6" s="3"/>
      <c r="F6" s="3"/>
      <c r="G6" s="23"/>
      <c r="H6" s="23"/>
      <c r="I6" s="15"/>
      <c r="J6" s="15"/>
      <c r="K6" s="15"/>
      <c r="L6" s="15"/>
      <c r="M6" s="24" t="s">
        <v>28</v>
      </c>
    </row>
    <row r="7" spans="1:13" x14ac:dyDescent="0.25">
      <c r="A7" s="6"/>
      <c r="B7" s="6"/>
      <c r="C7" s="6"/>
      <c r="D7" s="6"/>
      <c r="E7" s="3"/>
      <c r="F7" s="3"/>
      <c r="G7" s="23"/>
      <c r="H7" s="23"/>
      <c r="I7" s="15"/>
      <c r="J7" s="15"/>
      <c r="K7" s="15"/>
      <c r="L7" s="15"/>
      <c r="M7" s="23"/>
    </row>
    <row r="8" spans="1:13" x14ac:dyDescent="0.25">
      <c r="A8" s="6"/>
      <c r="B8" s="6"/>
      <c r="C8" s="6"/>
      <c r="D8" s="6"/>
      <c r="E8" s="3"/>
      <c r="F8" s="3"/>
      <c r="G8" s="23"/>
      <c r="H8" s="23"/>
      <c r="I8" s="15"/>
      <c r="J8" s="15"/>
      <c r="K8" s="15"/>
      <c r="L8" s="15"/>
      <c r="M8" s="25" t="s">
        <v>13</v>
      </c>
    </row>
    <row r="9" spans="1:13" x14ac:dyDescent="0.25">
      <c r="A9" s="6"/>
      <c r="B9" s="6"/>
      <c r="C9" s="6"/>
      <c r="D9" s="6"/>
      <c r="E9" s="3"/>
      <c r="F9" s="3"/>
      <c r="G9" s="3"/>
      <c r="H9" s="3"/>
      <c r="I9" s="6"/>
      <c r="J9" s="6"/>
      <c r="K9" s="6"/>
      <c r="L9" s="6"/>
      <c r="M9" s="5" t="s">
        <v>18</v>
      </c>
    </row>
    <row r="10" spans="1:13" x14ac:dyDescent="0.25">
      <c r="A10" s="6"/>
      <c r="B10" s="6"/>
      <c r="C10" s="6"/>
      <c r="D10" s="6"/>
      <c r="E10" s="3"/>
      <c r="F10" s="3"/>
      <c r="G10" s="3"/>
      <c r="H10" s="3"/>
      <c r="I10" s="6"/>
      <c r="J10" s="6"/>
      <c r="K10" s="6"/>
      <c r="L10" s="6"/>
      <c r="M10" s="5" t="s">
        <v>14</v>
      </c>
    </row>
    <row r="11" spans="1:13" x14ac:dyDescent="0.25">
      <c r="A11" s="6"/>
      <c r="B11" s="6"/>
      <c r="C11" s="6"/>
      <c r="D11" s="6"/>
      <c r="E11" s="3"/>
      <c r="F11" s="3"/>
      <c r="G11" s="3"/>
      <c r="H11" s="3"/>
      <c r="I11" s="6"/>
      <c r="J11" s="6"/>
      <c r="K11" s="6"/>
      <c r="L11" s="6"/>
      <c r="M11" s="3"/>
    </row>
    <row r="12" spans="1:13" ht="28.9" customHeight="1" x14ac:dyDescent="0.25">
      <c r="A12" s="6"/>
      <c r="B12" s="6"/>
      <c r="C12" s="6"/>
      <c r="D12" s="6"/>
      <c r="E12" s="3"/>
      <c r="F12" s="3"/>
      <c r="G12" s="3"/>
      <c r="H12" s="3"/>
      <c r="I12" s="6"/>
      <c r="J12" s="37" t="s">
        <v>17</v>
      </c>
      <c r="K12" s="37"/>
      <c r="L12" s="6"/>
      <c r="M12" s="3" t="s">
        <v>15</v>
      </c>
    </row>
    <row r="13" spans="1:13" ht="18.75" x14ac:dyDescent="0.25">
      <c r="A13" s="6"/>
      <c r="B13" s="6"/>
      <c r="C13" s="6"/>
      <c r="D13" s="6"/>
      <c r="E13" s="3"/>
      <c r="F13" s="3"/>
      <c r="G13" s="3"/>
      <c r="H13" s="3"/>
      <c r="I13" s="6"/>
      <c r="J13" s="6"/>
      <c r="K13" s="6"/>
      <c r="L13" s="6"/>
      <c r="M13" s="4"/>
    </row>
    <row r="14" spans="1:13" ht="18.75" x14ac:dyDescent="0.25">
      <c r="A14" s="6"/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4"/>
    </row>
    <row r="15" spans="1:13" hidden="1" x14ac:dyDescent="0.25">
      <c r="A15" s="6"/>
      <c r="B15" s="6"/>
      <c r="C15" s="6"/>
      <c r="D15" s="6"/>
      <c r="E15" s="3"/>
      <c r="F15" s="3"/>
      <c r="G15" s="3"/>
      <c r="H15" s="3"/>
      <c r="I15" s="6"/>
      <c r="J15" s="6"/>
      <c r="K15" s="6"/>
      <c r="L15" s="6"/>
      <c r="M15" s="3"/>
    </row>
    <row r="16" spans="1:13" x14ac:dyDescent="0.25">
      <c r="A16" s="6"/>
      <c r="B16" s="6"/>
      <c r="C16" s="6"/>
      <c r="D16" s="6"/>
      <c r="E16" s="3"/>
      <c r="F16" s="3"/>
      <c r="G16" s="3"/>
      <c r="H16" s="3"/>
      <c r="I16" s="6"/>
      <c r="J16" s="6"/>
      <c r="K16" s="6"/>
      <c r="L16" s="6"/>
      <c r="M16" s="3"/>
    </row>
    <row r="17" spans="1:15" ht="54.6" customHeight="1" x14ac:dyDescent="0.25">
      <c r="A17" s="41" t="s">
        <v>11</v>
      </c>
      <c r="B17" s="42"/>
      <c r="C17" s="43"/>
      <c r="D17" s="42"/>
      <c r="E17" s="46" t="s">
        <v>36</v>
      </c>
      <c r="F17" s="46" t="s">
        <v>37</v>
      </c>
      <c r="G17" s="46" t="s">
        <v>38</v>
      </c>
      <c r="H17" s="8"/>
      <c r="I17" s="9"/>
      <c r="J17" s="9"/>
      <c r="K17" s="9"/>
      <c r="L17" s="9"/>
      <c r="M17" s="8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28" t="s">
        <v>25</v>
      </c>
      <c r="F18" s="28" t="s">
        <v>26</v>
      </c>
      <c r="G18" s="28" t="s">
        <v>27</v>
      </c>
      <c r="H18" s="44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5" x14ac:dyDescent="0.25">
      <c r="A19" s="32"/>
      <c r="B19" s="32"/>
      <c r="C19" s="27" t="s">
        <v>3</v>
      </c>
      <c r="D19" s="27" t="s">
        <v>4</v>
      </c>
      <c r="E19" s="29" t="s">
        <v>5</v>
      </c>
      <c r="F19" s="28" t="s">
        <v>5</v>
      </c>
      <c r="G19" s="28" t="s">
        <v>5</v>
      </c>
      <c r="H19" s="45"/>
      <c r="I19" s="31"/>
      <c r="J19" s="31"/>
      <c r="K19" s="31"/>
      <c r="L19" s="31"/>
      <c r="M19" s="40"/>
    </row>
    <row r="20" spans="1:15" ht="45" x14ac:dyDescent="0.25">
      <c r="A20" s="11">
        <v>1</v>
      </c>
      <c r="B20" s="22" t="s">
        <v>30</v>
      </c>
      <c r="C20" s="30" t="s">
        <v>33</v>
      </c>
      <c r="D20" s="17">
        <v>2000</v>
      </c>
      <c r="E20" s="16">
        <v>26.97</v>
      </c>
      <c r="F20" s="12">
        <v>28.3</v>
      </c>
      <c r="G20" s="28">
        <v>28.93</v>
      </c>
      <c r="H20" s="28">
        <f t="shared" ref="H20:H21" si="0">AVERAGE(E20:G20)</f>
        <v>28.066666666666663</v>
      </c>
      <c r="I20" s="26">
        <f t="shared" ref="I20:I21" si="1" xml:space="preserve"> COUNT(E20:G20)</f>
        <v>3</v>
      </c>
      <c r="J20" s="26">
        <f t="shared" ref="J20:J21" si="2">STDEV(E20:G20)</f>
        <v>1.0006164766449404</v>
      </c>
      <c r="K20" s="26">
        <f t="shared" ref="K20:K21" si="3">J20/H20*100</f>
        <v>3.5651418407776978</v>
      </c>
      <c r="L20" s="26" t="str">
        <f t="shared" ref="L20:L21" si="4">IF(K20&lt;33,"ОДНОРОДНЫЕ","НЕОДНОРОДНЫЕ")</f>
        <v>ОДНОРОДНЫЕ</v>
      </c>
      <c r="M20" s="21">
        <f t="shared" ref="M20:M21" si="5">D20*H20</f>
        <v>56133.333333333328</v>
      </c>
    </row>
    <row r="21" spans="1:15" ht="45" x14ac:dyDescent="0.25">
      <c r="A21" s="11">
        <v>2</v>
      </c>
      <c r="B21" s="22" t="s">
        <v>31</v>
      </c>
      <c r="C21" s="30" t="s">
        <v>33</v>
      </c>
      <c r="D21" s="17">
        <v>2000</v>
      </c>
      <c r="E21" s="16">
        <v>26.97</v>
      </c>
      <c r="F21" s="12">
        <v>28.3</v>
      </c>
      <c r="G21" s="28">
        <v>28.93</v>
      </c>
      <c r="H21" s="28">
        <f t="shared" si="0"/>
        <v>28.066666666666663</v>
      </c>
      <c r="I21" s="26">
        <f t="shared" si="1"/>
        <v>3</v>
      </c>
      <c r="J21" s="26">
        <f t="shared" si="2"/>
        <v>1.0006164766449404</v>
      </c>
      <c r="K21" s="26">
        <f t="shared" si="3"/>
        <v>3.5651418407776978</v>
      </c>
      <c r="L21" s="26" t="str">
        <f t="shared" si="4"/>
        <v>ОДНОРОДНЫЕ</v>
      </c>
      <c r="M21" s="21">
        <f t="shared" si="5"/>
        <v>56133.333333333328</v>
      </c>
    </row>
    <row r="22" spans="1:15" ht="45" x14ac:dyDescent="0.25">
      <c r="A22" s="11">
        <v>3</v>
      </c>
      <c r="B22" s="22" t="s">
        <v>32</v>
      </c>
      <c r="C22" s="30" t="s">
        <v>33</v>
      </c>
      <c r="D22" s="17">
        <v>40000</v>
      </c>
      <c r="E22" s="16">
        <v>26.97</v>
      </c>
      <c r="F22" s="12">
        <v>28.3</v>
      </c>
      <c r="G22" s="28">
        <v>28.93</v>
      </c>
      <c r="H22" s="28">
        <f t="shared" ref="H22:H23" si="6">AVERAGE(E22:G22)</f>
        <v>28.066666666666663</v>
      </c>
      <c r="I22" s="26">
        <f t="shared" ref="I22:I23" si="7" xml:space="preserve"> COUNT(E22:G22)</f>
        <v>3</v>
      </c>
      <c r="J22" s="26">
        <f t="shared" ref="J22:J23" si="8">STDEV(E22:G22)</f>
        <v>1.0006164766449404</v>
      </c>
      <c r="K22" s="26">
        <f t="shared" ref="K22:K23" si="9">J22/H22*100</f>
        <v>3.5651418407776978</v>
      </c>
      <c r="L22" s="26" t="str">
        <f t="shared" ref="L22:L23" si="10">IF(K22&lt;33,"ОДНОРОДНЫЕ","НЕОДНОРОДНЫЕ")</f>
        <v>ОДНОРОДНЫЕ</v>
      </c>
      <c r="M22" s="28">
        <f t="shared" ref="M22:M23" si="11">D22*H22</f>
        <v>1122666.6666666665</v>
      </c>
    </row>
    <row r="23" spans="1:15" ht="45" x14ac:dyDescent="0.25">
      <c r="A23" s="11">
        <v>4</v>
      </c>
      <c r="B23" s="22" t="s">
        <v>34</v>
      </c>
      <c r="C23" s="30" t="s">
        <v>33</v>
      </c>
      <c r="D23" s="17">
        <v>2000</v>
      </c>
      <c r="E23" s="16">
        <v>39.200000000000003</v>
      </c>
      <c r="F23" s="12">
        <v>39.869999999999997</v>
      </c>
      <c r="G23" s="28">
        <v>40.119999999999997</v>
      </c>
      <c r="H23" s="28">
        <f t="shared" si="6"/>
        <v>39.729999999999997</v>
      </c>
      <c r="I23" s="26">
        <f t="shared" si="7"/>
        <v>3</v>
      </c>
      <c r="J23" s="26">
        <f t="shared" si="8"/>
        <v>0.47570999569064887</v>
      </c>
      <c r="K23" s="26">
        <f t="shared" si="9"/>
        <v>1.1973571499890483</v>
      </c>
      <c r="L23" s="26" t="str">
        <f t="shared" si="10"/>
        <v>ОДНОРОДНЫЕ</v>
      </c>
      <c r="M23" s="28">
        <f t="shared" si="11"/>
        <v>79460</v>
      </c>
    </row>
    <row r="24" spans="1:15" x14ac:dyDescent="0.25">
      <c r="A24" s="11"/>
      <c r="B24" s="20"/>
      <c r="C24" s="18"/>
      <c r="D24" s="13"/>
      <c r="E24" s="28">
        <f>SUMPRODUCT($D$20:$D$23,E20:E23)</f>
        <v>1265080</v>
      </c>
      <c r="F24" s="28">
        <f>SUMPRODUCT($D$20:$D$23,F20:F23)</f>
        <v>1324940</v>
      </c>
      <c r="G24" s="28">
        <f>SUMPRODUCT($D$20:$D$23,G20:G23)</f>
        <v>1353160</v>
      </c>
      <c r="H24" s="28"/>
      <c r="I24" s="26"/>
      <c r="J24" s="26"/>
      <c r="K24" s="26"/>
      <c r="L24" s="26"/>
      <c r="M24" s="10">
        <f>SUM(M20:M23)</f>
        <v>1314393.3333333333</v>
      </c>
    </row>
    <row r="25" spans="1:15" x14ac:dyDescent="0.25">
      <c r="A25" s="6"/>
      <c r="B25" s="6"/>
      <c r="C25" s="6"/>
      <c r="D25" s="6"/>
      <c r="E25" s="3"/>
      <c r="F25" s="3"/>
      <c r="G25" s="3"/>
      <c r="H25" s="3"/>
      <c r="I25" s="6"/>
      <c r="J25" s="6"/>
      <c r="K25" s="6"/>
      <c r="L25" s="6"/>
      <c r="M25" s="3"/>
    </row>
    <row r="26" spans="1:15" s="6" customFormat="1" x14ac:dyDescent="0.25">
      <c r="A26" s="38" t="s">
        <v>20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5" s="6" customFormat="1" x14ac:dyDescent="0.25">
      <c r="A27" s="39" t="s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5" s="6" customFormat="1" ht="1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5" s="15" customFormat="1" x14ac:dyDescent="0.25">
      <c r="A29" s="34" t="s">
        <v>35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4"/>
      <c r="O29" s="14"/>
    </row>
    <row r="35" spans="12:12" x14ac:dyDescent="0.25">
      <c r="L35" s="19"/>
    </row>
  </sheetData>
  <mergeCells count="18">
    <mergeCell ref="A29:M29"/>
    <mergeCell ref="A28:M28"/>
    <mergeCell ref="J12:K12"/>
    <mergeCell ref="B14:L14"/>
    <mergeCell ref="A26:M26"/>
    <mergeCell ref="A27:M27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4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4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2023-04-19T00:30:01Z</dcterms:modified>
</cp:coreProperties>
</file>