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M22" i="1" s="1"/>
  <c r="I22" i="1"/>
  <c r="J22" i="1"/>
  <c r="H23" i="1"/>
  <c r="M23" i="1" s="1"/>
  <c r="I23" i="1"/>
  <c r="J23" i="1"/>
  <c r="H24" i="1"/>
  <c r="M24" i="1" s="1"/>
  <c r="I24" i="1"/>
  <c r="J24" i="1"/>
  <c r="K24" i="1" s="1"/>
  <c r="L24" i="1" s="1"/>
  <c r="H25" i="1"/>
  <c r="I25" i="1"/>
  <c r="J25" i="1"/>
  <c r="K25" i="1" s="1"/>
  <c r="L25" i="1" s="1"/>
  <c r="M25" i="1"/>
  <c r="G28" i="1"/>
  <c r="F28" i="1"/>
  <c r="E28" i="1"/>
  <c r="K22" i="1" l="1"/>
  <c r="L22" i="1" s="1"/>
  <c r="K23" i="1"/>
  <c r="L23" i="1" s="1"/>
  <c r="H20" i="1"/>
  <c r="M20" i="1" s="1"/>
  <c r="I20" i="1"/>
  <c r="J20" i="1"/>
  <c r="H21" i="1"/>
  <c r="M21" i="1" s="1"/>
  <c r="I21" i="1"/>
  <c r="J21" i="1"/>
  <c r="H26" i="1"/>
  <c r="M26" i="1" s="1"/>
  <c r="I26" i="1"/>
  <c r="J26" i="1"/>
  <c r="H27" i="1"/>
  <c r="M27" i="1" s="1"/>
  <c r="I27" i="1"/>
  <c r="J27" i="1"/>
  <c r="M28" i="1" l="1"/>
  <c r="K26" i="1"/>
  <c r="L26" i="1" s="1"/>
  <c r="K27" i="1"/>
  <c r="L27" i="1" s="1"/>
  <c r="K21" i="1"/>
  <c r="L21" i="1" s="1"/>
  <c r="K20" i="1"/>
  <c r="L20" i="1" s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<sst xmlns="http://schemas.openxmlformats.org/spreadsheetml/2006/main" count="52" uniqueCount="43">
  <si>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</si>
  <si>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</si>
  <si>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</si>
  <si>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</si>
  <si>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</si>
  <si>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</si>
  <si>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</si>
  <si>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</si>
  <si>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</si>
  <si>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</si>
  <si>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</si>
  <si>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</si>
  <si>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</si>
  <si>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</si>
  <si>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</si>
  <si>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</si>
  <si>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</si>
  <si>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</si>
  <si>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</si>
  <si>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</si>
  <si>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</si>
  <si>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</si>
  <si>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</si>
  <si>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</si>
  <si>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</si>
  <si>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</si>
  <si>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</si>
  <si>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</si>
  <si>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Набор гинекологический смотровой одноразовый стерильный тип 3</t>
  </si>
  <si>
    <t>Набор гинекологический смотровой одноразовый стерильный тип 4</t>
  </si>
  <si>
    <t>Зонд урогенитальный тип В одноразовый стерильный</t>
  </si>
  <si>
    <t>Зонд урогенитальный тип D одноразовый стерильный</t>
  </si>
  <si>
    <t>шт</t>
  </si>
  <si>
    <t>Зонд урогенитальный тип А «универсальный»</t>
  </si>
  <si>
    <t>Дилатор (расширитель) цервикальный</t>
  </si>
  <si>
    <t>Канюля гибкая Кармана или эквивалент</t>
  </si>
  <si>
    <t>Аспиратор вакуумный мануальный MВA Plus c принадлежностями или эквивалент</t>
  </si>
  <si>
    <t>вх. № 1630-04/23 от 17.04.2023</t>
  </si>
  <si>
    <t>вх. № 1629-04/23 от 17.04.2023</t>
  </si>
  <si>
    <t>Исходя из имеющегося у Заказчика объёма финансового обеспечения для осуществления закупки НМЦД устанавливается в размере 1 837 980 руб. (один миллион восемьсот тридцать семь тысяч девятьсот восемьдесят рублей 00 копеек)</t>
  </si>
  <si>
    <t>№ 097-23</t>
  </si>
  <si>
    <t xml:space="preserve">на поставку медицинских изделий гинекологических </t>
  </si>
  <si>
    <t>вх. № 1628-04/23 от 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</si>
</sst>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indent="15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5" zoomScaleNormal="85" zoomScalePageLayoutView="70" workbookViewId="0">
      <selection activeCell="G17" sqref="G17"/>
    </sheetView>
  </sheetViews>
  <sheetFormatPr defaultRowHeight="15" x14ac:dyDescent="0.25"/>
  <cols>
    <col min="1" max="1" width="6.140625" style="1" bestFit="1" customWidth="1"/>
    <col min="2" max="2" width="44.140625" style="1" bestFit="1" customWidth="1"/>
    <col min="3" max="3" width="11.7109375" style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5.425781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7.5703125" style="2" customWidth="1"/>
    <col min="14" max="14" width="9.140625" style="1"/>
    <col min="15" max="15" width="9.7109375" style="1" bestFit="1" customWidth="1"/>
    <col min="16" max="16" width="10.7109375" style="1" bestFit="1" customWidth="1"/>
    <col min="17" max="17" width="11.7109375" style="1" bestFit="1" customWidth="1"/>
    <col min="18" max="18" width="10.7109375" style="1" bestFit="1" customWidth="1"/>
    <col min="19" max="16384" width="9.140625" style="1"/>
  </cols>
  <sheetData>
    <row r="1" spans="1:13" x14ac:dyDescent="0.25">
      <c r="A1" s="6"/>
      <c r="B1" s="6"/>
      <c r="C1" s="6"/>
      <c r="D1" s="6"/>
      <c r="E1" s="3"/>
      <c r="F1" s="3"/>
      <c r="G1" s="3"/>
      <c r="H1" s="3"/>
      <c r="I1" s="6"/>
      <c r="J1" s="6"/>
      <c r="K1" s="6"/>
      <c r="L1" s="6"/>
      <c r="M1" s="7" t="s">
        <v>21</v>
      </c>
    </row>
    <row r="2" spans="1:13" ht="14.45" customHeight="1" x14ac:dyDescent="0.25">
      <c r="A2" s="6"/>
      <c r="B2" s="6"/>
      <c r="C2" s="6"/>
      <c r="D2" s="6"/>
      <c r="E2" s="3"/>
      <c r="F2" s="3"/>
      <c r="G2" s="3"/>
      <c r="H2" s="3"/>
      <c r="I2" s="6"/>
      <c r="J2" s="6"/>
      <c r="K2" s="6"/>
      <c r="L2" s="6"/>
      <c r="M2" s="7" t="s">
        <v>22</v>
      </c>
    </row>
    <row r="3" spans="1:13" x14ac:dyDescent="0.25">
      <c r="A3" s="6"/>
      <c r="B3" s="6"/>
      <c r="C3" s="6"/>
      <c r="D3" s="6"/>
      <c r="E3" s="3"/>
      <c r="F3" s="3"/>
      <c r="G3" s="46" t="s">
        <v>41</v>
      </c>
      <c r="H3" s="46"/>
      <c r="I3" s="46"/>
      <c r="J3" s="46"/>
      <c r="K3" s="46"/>
      <c r="L3" s="46"/>
      <c r="M3" s="46"/>
    </row>
    <row r="4" spans="1:13" x14ac:dyDescent="0.25">
      <c r="A4" s="6"/>
      <c r="B4" s="6"/>
      <c r="C4" s="6"/>
      <c r="D4" s="6"/>
      <c r="E4" s="3"/>
      <c r="F4" s="3"/>
      <c r="G4" s="23"/>
      <c r="H4" s="23"/>
      <c r="I4" s="15"/>
      <c r="J4" s="15"/>
      <c r="K4" s="15"/>
      <c r="L4" s="15"/>
      <c r="M4" s="24" t="s">
        <v>24</v>
      </c>
    </row>
    <row r="5" spans="1:13" x14ac:dyDescent="0.25">
      <c r="A5" s="6"/>
      <c r="B5" s="6"/>
      <c r="C5" s="6"/>
      <c r="D5" s="6"/>
      <c r="E5" s="3"/>
      <c r="F5" s="3"/>
      <c r="G5" s="23"/>
      <c r="H5" s="23"/>
      <c r="I5" s="15"/>
      <c r="J5" s="15"/>
      <c r="K5" s="15"/>
      <c r="L5" s="15"/>
      <c r="M5" s="24" t="s">
        <v>23</v>
      </c>
    </row>
    <row r="6" spans="1:13" ht="14.45" customHeight="1" x14ac:dyDescent="0.25">
      <c r="A6" s="6"/>
      <c r="B6" s="6"/>
      <c r="C6" s="6"/>
      <c r="D6" s="6"/>
      <c r="E6" s="3"/>
      <c r="F6" s="3"/>
      <c r="G6" s="23"/>
      <c r="H6" s="23"/>
      <c r="I6" s="15"/>
      <c r="J6" s="15"/>
      <c r="K6" s="15"/>
      <c r="L6" s="15"/>
      <c r="M6" s="24" t="s">
        <v>40</v>
      </c>
    </row>
    <row r="7" spans="1:13" x14ac:dyDescent="0.25">
      <c r="A7" s="6"/>
      <c r="B7" s="6"/>
      <c r="C7" s="6"/>
      <c r="D7" s="6"/>
      <c r="E7" s="3"/>
      <c r="F7" s="3"/>
      <c r="G7" s="23"/>
      <c r="H7" s="23"/>
      <c r="I7" s="15"/>
      <c r="J7" s="15"/>
      <c r="K7" s="15"/>
      <c r="L7" s="15"/>
      <c r="M7" s="23"/>
    </row>
    <row r="8" spans="1:13" x14ac:dyDescent="0.25">
      <c r="A8" s="6"/>
      <c r="B8" s="6"/>
      <c r="C8" s="6"/>
      <c r="D8" s="6"/>
      <c r="E8" s="3"/>
      <c r="F8" s="3"/>
      <c r="G8" s="23"/>
      <c r="H8" s="23"/>
      <c r="I8" s="15"/>
      <c r="J8" s="15"/>
      <c r="K8" s="15"/>
      <c r="L8" s="15"/>
      <c r="M8" s="25" t="s">
        <v>13</v>
      </c>
    </row>
    <row r="9" spans="1:13" x14ac:dyDescent="0.25">
      <c r="A9" s="6"/>
      <c r="B9" s="6"/>
      <c r="C9" s="6"/>
      <c r="D9" s="6"/>
      <c r="E9" s="3"/>
      <c r="F9" s="3"/>
      <c r="G9" s="3"/>
      <c r="H9" s="3"/>
      <c r="I9" s="6"/>
      <c r="J9" s="6"/>
      <c r="K9" s="6"/>
      <c r="L9" s="6"/>
      <c r="M9" s="5" t="s">
        <v>18</v>
      </c>
    </row>
    <row r="10" spans="1:13" x14ac:dyDescent="0.25">
      <c r="A10" s="6"/>
      <c r="B10" s="6"/>
      <c r="C10" s="6"/>
      <c r="D10" s="6"/>
      <c r="E10" s="3"/>
      <c r="F10" s="3"/>
      <c r="G10" s="3"/>
      <c r="H10" s="3"/>
      <c r="I10" s="6"/>
      <c r="J10" s="6"/>
      <c r="K10" s="6"/>
      <c r="L10" s="6"/>
      <c r="M10" s="5" t="s">
        <v>14</v>
      </c>
    </row>
    <row r="11" spans="1:13" x14ac:dyDescent="0.25">
      <c r="A11" s="6"/>
      <c r="B11" s="6"/>
      <c r="C11" s="6"/>
      <c r="D11" s="6"/>
      <c r="E11" s="3"/>
      <c r="F11" s="3"/>
      <c r="G11" s="3"/>
      <c r="H11" s="3"/>
      <c r="I11" s="6"/>
      <c r="J11" s="6"/>
      <c r="K11" s="6"/>
      <c r="L11" s="6"/>
      <c r="M11" s="3"/>
    </row>
    <row r="12" spans="1:13" ht="28.9" customHeight="1" x14ac:dyDescent="0.25">
      <c r="A12" s="6"/>
      <c r="B12" s="6"/>
      <c r="C12" s="6"/>
      <c r="D12" s="6"/>
      <c r="E12" s="3"/>
      <c r="F12" s="3"/>
      <c r="G12" s="3"/>
      <c r="H12" s="3"/>
      <c r="I12" s="6"/>
      <c r="J12" s="35" t="s">
        <v>17</v>
      </c>
      <c r="K12" s="35"/>
      <c r="L12" s="6"/>
      <c r="M12" s="3" t="s">
        <v>15</v>
      </c>
    </row>
    <row r="13" spans="1:13" ht="18.75" x14ac:dyDescent="0.25">
      <c r="A13" s="6"/>
      <c r="B13" s="6"/>
      <c r="C13" s="6"/>
      <c r="D13" s="6"/>
      <c r="E13" s="3"/>
      <c r="F13" s="3"/>
      <c r="G13" s="3"/>
      <c r="H13" s="3"/>
      <c r="I13" s="6"/>
      <c r="J13" s="6"/>
      <c r="K13" s="6"/>
      <c r="L13" s="6"/>
      <c r="M13" s="4"/>
    </row>
    <row r="14" spans="1:13" ht="18.75" x14ac:dyDescent="0.25">
      <c r="A14" s="6"/>
      <c r="B14" s="35" t="s">
        <v>16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4"/>
    </row>
    <row r="15" spans="1:13" hidden="1" x14ac:dyDescent="0.25">
      <c r="A15" s="6"/>
      <c r="B15" s="6"/>
      <c r="C15" s="6"/>
      <c r="D15" s="6"/>
      <c r="E15" s="3"/>
      <c r="F15" s="3"/>
      <c r="G15" s="3"/>
      <c r="H15" s="3"/>
      <c r="I15" s="6"/>
      <c r="J15" s="6"/>
      <c r="K15" s="6"/>
      <c r="L15" s="6"/>
      <c r="M15" s="3"/>
    </row>
    <row r="16" spans="1:13" x14ac:dyDescent="0.25">
      <c r="A16" s="6"/>
      <c r="B16" s="6"/>
      <c r="C16" s="6"/>
      <c r="D16" s="6"/>
      <c r="E16" s="3"/>
      <c r="F16" s="3"/>
      <c r="G16" s="3"/>
      <c r="H16" s="3"/>
      <c r="I16" s="6"/>
      <c r="J16" s="6"/>
      <c r="K16" s="6"/>
      <c r="L16" s="6"/>
      <c r="M16" s="3"/>
    </row>
    <row r="17" spans="1:13" ht="54.6" customHeight="1" x14ac:dyDescent="0.25">
      <c r="A17" s="39" t="s">
        <v>11</v>
      </c>
      <c r="B17" s="40"/>
      <c r="C17" s="41"/>
      <c r="D17" s="40"/>
      <c r="E17" s="26" t="s">
        <v>37</v>
      </c>
      <c r="F17" s="26" t="s">
        <v>38</v>
      </c>
      <c r="G17" s="26" t="s">
        <v>42</v>
      </c>
      <c r="H17" s="8"/>
      <c r="I17" s="9"/>
      <c r="J17" s="9"/>
      <c r="K17" s="9"/>
      <c r="L17" s="9"/>
      <c r="M17" s="8"/>
    </row>
    <row r="18" spans="1:13" ht="30" customHeight="1" x14ac:dyDescent="0.25">
      <c r="A18" s="44" t="s">
        <v>0</v>
      </c>
      <c r="B18" s="44" t="s">
        <v>1</v>
      </c>
      <c r="C18" s="44" t="s">
        <v>2</v>
      </c>
      <c r="D18" s="44"/>
      <c r="E18" s="29" t="s">
        <v>25</v>
      </c>
      <c r="F18" s="29" t="s">
        <v>26</v>
      </c>
      <c r="G18" s="29" t="s">
        <v>27</v>
      </c>
      <c r="H18" s="42" t="s">
        <v>12</v>
      </c>
      <c r="I18" s="44" t="s">
        <v>8</v>
      </c>
      <c r="J18" s="44" t="s">
        <v>9</v>
      </c>
      <c r="K18" s="44" t="s">
        <v>10</v>
      </c>
      <c r="L18" s="44" t="s">
        <v>6</v>
      </c>
      <c r="M18" s="38" t="s">
        <v>7</v>
      </c>
    </row>
    <row r="19" spans="1:13" x14ac:dyDescent="0.25">
      <c r="A19" s="45"/>
      <c r="B19" s="45"/>
      <c r="C19" s="28" t="s">
        <v>3</v>
      </c>
      <c r="D19" s="28" t="s">
        <v>4</v>
      </c>
      <c r="E19" s="30" t="s">
        <v>5</v>
      </c>
      <c r="F19" s="29" t="s">
        <v>5</v>
      </c>
      <c r="G19" s="29" t="s">
        <v>5</v>
      </c>
      <c r="H19" s="43"/>
      <c r="I19" s="44"/>
      <c r="J19" s="44"/>
      <c r="K19" s="44"/>
      <c r="L19" s="44"/>
      <c r="M19" s="38"/>
    </row>
    <row r="20" spans="1:13" ht="30" x14ac:dyDescent="0.25">
      <c r="A20" s="11">
        <v>1</v>
      </c>
      <c r="B20" s="22" t="s">
        <v>28</v>
      </c>
      <c r="C20" s="27" t="s">
        <v>32</v>
      </c>
      <c r="D20" s="17">
        <v>7000</v>
      </c>
      <c r="E20" s="16">
        <v>48.5</v>
      </c>
      <c r="F20" s="12">
        <v>48</v>
      </c>
      <c r="G20" s="29">
        <v>46.2</v>
      </c>
      <c r="H20" s="29">
        <f t="shared" ref="H20:H27" si="0">AVERAGE(E20:G20)</f>
        <v>47.566666666666663</v>
      </c>
      <c r="I20" s="27">
        <f t="shared" ref="I20:I27" si="1" xml:space="preserve"> COUNT(E20:G20)</f>
        <v>3</v>
      </c>
      <c r="J20" s="27">
        <f t="shared" ref="J20:J27" si="2">STDEV(E20:G20)</f>
        <v>1.2096831541082687</v>
      </c>
      <c r="K20" s="27">
        <f t="shared" ref="K20:K27" si="3">J20/H20*100</f>
        <v>2.5431320689031578</v>
      </c>
      <c r="L20" s="27" t="str">
        <f t="shared" ref="L20:L27" si="4">IF(K20&lt;33,"ОДНОРОДНЫЕ","НЕОДНОРОДНЫЕ")</f>
        <v>ОДНОРОДНЫЕ</v>
      </c>
      <c r="M20" s="21">
        <f t="shared" ref="M20:M27" si="5">D20*H20</f>
        <v>332966.66666666663</v>
      </c>
    </row>
    <row r="21" spans="1:13" ht="29.25" customHeight="1" x14ac:dyDescent="0.25">
      <c r="A21" s="11">
        <v>2</v>
      </c>
      <c r="B21" s="22" t="s">
        <v>29</v>
      </c>
      <c r="C21" s="27" t="s">
        <v>32</v>
      </c>
      <c r="D21" s="31">
        <v>25000</v>
      </c>
      <c r="E21" s="16">
        <v>52.3</v>
      </c>
      <c r="F21" s="12">
        <v>53</v>
      </c>
      <c r="G21" s="29">
        <v>51.5</v>
      </c>
      <c r="H21" s="29">
        <f t="shared" si="0"/>
        <v>52.266666666666673</v>
      </c>
      <c r="I21" s="27">
        <f t="shared" si="1"/>
        <v>3</v>
      </c>
      <c r="J21" s="27">
        <f t="shared" si="2"/>
        <v>0.75055534994651341</v>
      </c>
      <c r="K21" s="27">
        <f t="shared" si="3"/>
        <v>1.4360115113772576</v>
      </c>
      <c r="L21" s="27" t="str">
        <f t="shared" si="4"/>
        <v>ОДНОРОДНЫЕ</v>
      </c>
      <c r="M21" s="21">
        <f t="shared" si="5"/>
        <v>1306666.6666666667</v>
      </c>
    </row>
    <row r="22" spans="1:13" x14ac:dyDescent="0.25">
      <c r="A22" s="11">
        <v>3</v>
      </c>
      <c r="B22" s="22" t="s">
        <v>33</v>
      </c>
      <c r="C22" s="27" t="s">
        <v>32</v>
      </c>
      <c r="D22" s="17">
        <v>3120</v>
      </c>
      <c r="E22" s="16">
        <v>3.9</v>
      </c>
      <c r="F22" s="12">
        <v>4</v>
      </c>
      <c r="G22" s="29">
        <v>3</v>
      </c>
      <c r="H22" s="29">
        <f t="shared" ref="H22:H25" si="6">AVERAGE(E22:G22)</f>
        <v>3.6333333333333333</v>
      </c>
      <c r="I22" s="27">
        <f t="shared" ref="I22:I25" si="7" xml:space="preserve"> COUNT(E22:G22)</f>
        <v>3</v>
      </c>
      <c r="J22" s="27">
        <f t="shared" ref="J22:J25" si="8">STDEV(E22:G22)</f>
        <v>0.55075705472861136</v>
      </c>
      <c r="K22" s="27">
        <f t="shared" ref="K22:K25" si="9">J22/H22*100</f>
        <v>15.15845104757646</v>
      </c>
      <c r="L22" s="27" t="str">
        <f t="shared" ref="L22:L25" si="10">IF(K22&lt;33,"ОДНОРОДНЫЕ","НЕОДНОРОДНЫЕ")</f>
        <v>ОДНОРОДНЫЕ</v>
      </c>
      <c r="M22" s="29">
        <f t="shared" ref="M22:M25" si="11">D22*H22</f>
        <v>11336</v>
      </c>
    </row>
    <row r="23" spans="1:13" ht="30" x14ac:dyDescent="0.25">
      <c r="A23" s="11">
        <v>4</v>
      </c>
      <c r="B23" s="22" t="s">
        <v>30</v>
      </c>
      <c r="C23" s="27" t="s">
        <v>32</v>
      </c>
      <c r="D23" s="17">
        <v>2100</v>
      </c>
      <c r="E23" s="16">
        <v>4.8</v>
      </c>
      <c r="F23" s="12">
        <v>5</v>
      </c>
      <c r="G23" s="29">
        <v>4.2</v>
      </c>
      <c r="H23" s="29">
        <f t="shared" si="6"/>
        <v>4.666666666666667</v>
      </c>
      <c r="I23" s="27">
        <f t="shared" si="7"/>
        <v>3</v>
      </c>
      <c r="J23" s="27">
        <f t="shared" si="8"/>
        <v>0.41633319989322642</v>
      </c>
      <c r="K23" s="27">
        <f t="shared" si="9"/>
        <v>8.9214257119977081</v>
      </c>
      <c r="L23" s="27" t="str">
        <f t="shared" si="10"/>
        <v>ОДНОРОДНЫЕ</v>
      </c>
      <c r="M23" s="29">
        <f t="shared" si="11"/>
        <v>9800</v>
      </c>
    </row>
    <row r="24" spans="1:13" ht="30" x14ac:dyDescent="0.25">
      <c r="A24" s="11">
        <v>5</v>
      </c>
      <c r="B24" s="22" t="s">
        <v>31</v>
      </c>
      <c r="C24" s="27" t="s">
        <v>32</v>
      </c>
      <c r="D24" s="31">
        <v>20000</v>
      </c>
      <c r="E24" s="16">
        <v>6.9</v>
      </c>
      <c r="F24" s="12">
        <v>7</v>
      </c>
      <c r="G24" s="29">
        <v>6</v>
      </c>
      <c r="H24" s="29">
        <f t="shared" si="6"/>
        <v>6.6333333333333329</v>
      </c>
      <c r="I24" s="27">
        <f t="shared" si="7"/>
        <v>3</v>
      </c>
      <c r="J24" s="27">
        <f t="shared" si="8"/>
        <v>0.55075705472861036</v>
      </c>
      <c r="K24" s="27">
        <f t="shared" si="9"/>
        <v>8.3028701717880953</v>
      </c>
      <c r="L24" s="27" t="str">
        <f t="shared" si="10"/>
        <v>ОДНОРОДНЫЕ</v>
      </c>
      <c r="M24" s="29">
        <f t="shared" si="11"/>
        <v>132666.66666666666</v>
      </c>
    </row>
    <row r="25" spans="1:13" ht="30" x14ac:dyDescent="0.25">
      <c r="A25" s="11">
        <v>6</v>
      </c>
      <c r="B25" s="22" t="s">
        <v>36</v>
      </c>
      <c r="C25" s="27" t="s">
        <v>32</v>
      </c>
      <c r="D25" s="17">
        <v>10</v>
      </c>
      <c r="E25" s="16">
        <v>7200</v>
      </c>
      <c r="F25" s="12">
        <v>7100</v>
      </c>
      <c r="G25" s="29">
        <v>6950</v>
      </c>
      <c r="H25" s="29">
        <f t="shared" si="6"/>
        <v>7083.333333333333</v>
      </c>
      <c r="I25" s="27">
        <f t="shared" si="7"/>
        <v>3</v>
      </c>
      <c r="J25" s="27">
        <f t="shared" si="8"/>
        <v>125.83057392117917</v>
      </c>
      <c r="K25" s="27">
        <f t="shared" si="9"/>
        <v>1.7764316318284119</v>
      </c>
      <c r="L25" s="27" t="str">
        <f t="shared" si="10"/>
        <v>ОДНОРОДНЫЕ</v>
      </c>
      <c r="M25" s="29">
        <f t="shared" si="11"/>
        <v>70833.333333333328</v>
      </c>
    </row>
    <row r="26" spans="1:13" x14ac:dyDescent="0.25">
      <c r="A26" s="11">
        <v>7</v>
      </c>
      <c r="B26" s="22" t="s">
        <v>35</v>
      </c>
      <c r="C26" s="27" t="s">
        <v>32</v>
      </c>
      <c r="D26" s="17">
        <v>10</v>
      </c>
      <c r="E26" s="16">
        <v>570</v>
      </c>
      <c r="F26" s="12">
        <v>550</v>
      </c>
      <c r="G26" s="29">
        <v>500</v>
      </c>
      <c r="H26" s="29">
        <f t="shared" si="0"/>
        <v>540</v>
      </c>
      <c r="I26" s="27">
        <f t="shared" si="1"/>
        <v>3</v>
      </c>
      <c r="J26" s="27">
        <f t="shared" si="2"/>
        <v>36.055512754639892</v>
      </c>
      <c r="K26" s="27">
        <f t="shared" si="3"/>
        <v>6.6769468064147945</v>
      </c>
      <c r="L26" s="27" t="str">
        <f t="shared" si="4"/>
        <v>ОДНОРОДНЫЕ</v>
      </c>
      <c r="M26" s="21">
        <f t="shared" si="5"/>
        <v>5400</v>
      </c>
    </row>
    <row r="27" spans="1:13" x14ac:dyDescent="0.25">
      <c r="A27" s="11">
        <v>8</v>
      </c>
      <c r="B27" s="22" t="s">
        <v>34</v>
      </c>
      <c r="C27" s="27" t="s">
        <v>32</v>
      </c>
      <c r="D27" s="17">
        <v>10</v>
      </c>
      <c r="E27" s="12">
        <v>1480</v>
      </c>
      <c r="F27" s="12">
        <v>1500</v>
      </c>
      <c r="G27" s="29">
        <v>1440</v>
      </c>
      <c r="H27" s="29">
        <f t="shared" si="0"/>
        <v>1473.3333333333333</v>
      </c>
      <c r="I27" s="27">
        <f t="shared" si="1"/>
        <v>3</v>
      </c>
      <c r="J27" s="27">
        <f t="shared" si="2"/>
        <v>30.550504633038933</v>
      </c>
      <c r="K27" s="27">
        <f t="shared" si="3"/>
        <v>2.0735636628759457</v>
      </c>
      <c r="L27" s="27" t="str">
        <f t="shared" si="4"/>
        <v>ОДНОРОДНЫЕ</v>
      </c>
      <c r="M27" s="21">
        <f t="shared" si="5"/>
        <v>14733.333333333332</v>
      </c>
    </row>
    <row r="28" spans="1:13" x14ac:dyDescent="0.25">
      <c r="A28" s="11"/>
      <c r="B28" s="20"/>
      <c r="C28" s="18"/>
      <c r="D28" s="13"/>
      <c r="E28" s="29">
        <f>SUMPRODUCT($D$20:$D$27,E20:E27)</f>
        <v>1899748</v>
      </c>
      <c r="F28" s="29">
        <f>SUMPRODUCT($D$20:$D$27,F20:F27)</f>
        <v>1915480</v>
      </c>
      <c r="G28" s="29">
        <f>SUMPRODUCT($D$20:$D$27,G20:G27)</f>
        <v>1837980</v>
      </c>
      <c r="H28" s="29"/>
      <c r="I28" s="27"/>
      <c r="J28" s="27"/>
      <c r="K28" s="27"/>
      <c r="L28" s="27"/>
      <c r="M28" s="10">
        <f>SUM(M20:M27)</f>
        <v>1884402.6666666667</v>
      </c>
    </row>
    <row r="29" spans="1:13" x14ac:dyDescent="0.25">
      <c r="A29" s="6"/>
      <c r="B29" s="6"/>
      <c r="C29" s="6"/>
      <c r="D29" s="6"/>
      <c r="E29" s="3"/>
      <c r="F29" s="3"/>
      <c r="G29" s="3"/>
      <c r="H29" s="3"/>
      <c r="I29" s="6"/>
      <c r="J29" s="6"/>
      <c r="K29" s="6"/>
      <c r="L29" s="6"/>
      <c r="M29" s="3"/>
    </row>
    <row r="30" spans="1:13" s="6" customFormat="1" x14ac:dyDescent="0.25">
      <c r="A30" s="36" t="s">
        <v>20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" s="6" customFormat="1" x14ac:dyDescent="0.25">
      <c r="A31" s="37" t="s">
        <v>19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s="6" customFormat="1" ht="15" customHeight="1" x14ac:dyDescent="0.25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5" s="15" customFormat="1" x14ac:dyDescent="0.25">
      <c r="A33" s="32" t="s">
        <v>39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14"/>
      <c r="O33" s="14"/>
    </row>
    <row r="39" spans="1:15" x14ac:dyDescent="0.25">
      <c r="L39" s="19"/>
    </row>
  </sheetData>
  <mergeCells count="18">
    <mergeCell ref="G3:M3"/>
    <mergeCell ref="B18:B19"/>
    <mergeCell ref="C18:D18"/>
    <mergeCell ref="A33:M33"/>
    <mergeCell ref="A32:M32"/>
    <mergeCell ref="J12:K12"/>
    <mergeCell ref="B14:L14"/>
    <mergeCell ref="A30:M30"/>
    <mergeCell ref="A31:M31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0:L28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28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2023-04-18T05:08:28Z</dcterms:modified>
</cp:coreProperties>
</file>