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32" i="1" l="1"/>
  <c r="N35" i="1"/>
  <c r="F47" i="1"/>
  <c r="G47" i="1"/>
  <c r="E47" i="1"/>
  <c r="J19" i="1"/>
  <c r="O19" i="1" s="1"/>
  <c r="J20" i="1"/>
  <c r="O20" i="1" s="1"/>
  <c r="J21" i="1"/>
  <c r="O21" i="1" s="1"/>
  <c r="J22" i="1"/>
  <c r="O22" i="1" s="1"/>
  <c r="J23" i="1"/>
  <c r="J24" i="1"/>
  <c r="O24" i="1" s="1"/>
  <c r="J25" i="1"/>
  <c r="J26" i="1"/>
  <c r="O26" i="1" s="1"/>
  <c r="J27" i="1"/>
  <c r="O27" i="1" s="1"/>
  <c r="J28" i="1"/>
  <c r="O28" i="1" s="1"/>
  <c r="J29" i="1"/>
  <c r="O29" i="1" s="1"/>
  <c r="J30" i="1"/>
  <c r="J31" i="1"/>
  <c r="O31" i="1" s="1"/>
  <c r="J32" i="1"/>
  <c r="J33" i="1"/>
  <c r="O33" i="1" s="1"/>
  <c r="J34" i="1"/>
  <c r="J35" i="1"/>
  <c r="O35" i="1" s="1"/>
  <c r="J36" i="1"/>
  <c r="J37" i="1"/>
  <c r="O37" i="1" s="1"/>
  <c r="J38" i="1"/>
  <c r="J39" i="1"/>
  <c r="O39" i="1" s="1"/>
  <c r="J40" i="1"/>
  <c r="M40" i="1" s="1"/>
  <c r="N40" i="1" s="1"/>
  <c r="J41" i="1"/>
  <c r="O41" i="1" s="1"/>
  <c r="J42" i="1"/>
  <c r="J43" i="1"/>
  <c r="O43" i="1" s="1"/>
  <c r="J44" i="1"/>
  <c r="J45" i="1"/>
  <c r="O45" i="1" s="1"/>
  <c r="J46" i="1"/>
  <c r="H47" i="1"/>
  <c r="I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M39" i="1" s="1"/>
  <c r="N39" i="1" s="1"/>
  <c r="K39" i="1"/>
  <c r="L38" i="1"/>
  <c r="K38" i="1"/>
  <c r="L37" i="1"/>
  <c r="K37" i="1"/>
  <c r="L36" i="1"/>
  <c r="K36" i="1"/>
  <c r="L35" i="1"/>
  <c r="M35" i="1" s="1"/>
  <c r="K35" i="1"/>
  <c r="L34" i="1"/>
  <c r="K34" i="1"/>
  <c r="L33" i="1"/>
  <c r="K33" i="1"/>
  <c r="L32" i="1"/>
  <c r="M32" i="1" s="1"/>
  <c r="K32" i="1"/>
  <c r="L31" i="1"/>
  <c r="K31" i="1"/>
  <c r="L30" i="1"/>
  <c r="K30" i="1"/>
  <c r="O30" i="1"/>
  <c r="L29" i="1"/>
  <c r="K29" i="1"/>
  <c r="L28" i="1"/>
  <c r="K28" i="1"/>
  <c r="L27" i="1"/>
  <c r="K27" i="1"/>
  <c r="L26" i="1"/>
  <c r="K26" i="1"/>
  <c r="L25" i="1"/>
  <c r="M25" i="1" s="1"/>
  <c r="N25" i="1" s="1"/>
  <c r="K25" i="1"/>
  <c r="O25" i="1"/>
  <c r="L24" i="1"/>
  <c r="K24" i="1"/>
  <c r="L23" i="1"/>
  <c r="K23" i="1"/>
  <c r="O23" i="1"/>
  <c r="L22" i="1"/>
  <c r="K22" i="1"/>
  <c r="L21" i="1"/>
  <c r="K21" i="1"/>
  <c r="L20" i="1"/>
  <c r="K20" i="1"/>
  <c r="L19" i="1"/>
  <c r="K19" i="1"/>
  <c r="L18" i="1"/>
  <c r="K18" i="1"/>
  <c r="J18" i="1"/>
  <c r="O18" i="1" s="1"/>
  <c r="M37" i="1" l="1"/>
  <c r="N37" i="1" s="1"/>
  <c r="M27" i="1"/>
  <c r="N27" i="1" s="1"/>
  <c r="M44" i="1"/>
  <c r="N44" i="1" s="1"/>
  <c r="M31" i="1"/>
  <c r="N31" i="1" s="1"/>
  <c r="M36" i="1"/>
  <c r="N36" i="1" s="1"/>
  <c r="M43" i="1"/>
  <c r="N43" i="1" s="1"/>
  <c r="M41" i="1"/>
  <c r="N41" i="1" s="1"/>
  <c r="M33" i="1"/>
  <c r="N33" i="1" s="1"/>
  <c r="M23" i="1"/>
  <c r="N23" i="1" s="1"/>
  <c r="M21" i="1"/>
  <c r="N21" i="1" s="1"/>
  <c r="M29" i="1"/>
  <c r="N29" i="1" s="1"/>
  <c r="M19" i="1"/>
  <c r="N19" i="1" s="1"/>
  <c r="M45" i="1"/>
  <c r="N45" i="1" s="1"/>
  <c r="M18" i="1"/>
  <c r="N18" i="1" s="1"/>
  <c r="M22" i="1"/>
  <c r="N22" i="1" s="1"/>
  <c r="M26" i="1"/>
  <c r="N26" i="1" s="1"/>
  <c r="M30" i="1"/>
  <c r="N30" i="1" s="1"/>
  <c r="M20" i="1"/>
  <c r="N20" i="1" s="1"/>
  <c r="M24" i="1"/>
  <c r="N24" i="1" s="1"/>
  <c r="M28" i="1"/>
  <c r="N28" i="1" s="1"/>
  <c r="M34" i="1"/>
  <c r="N34" i="1" s="1"/>
  <c r="M38" i="1"/>
  <c r="N38" i="1" s="1"/>
  <c r="M42" i="1"/>
  <c r="N42" i="1" s="1"/>
  <c r="M46" i="1"/>
  <c r="N46" i="1" s="1"/>
  <c r="O32" i="1"/>
  <c r="O36" i="1"/>
  <c r="O42" i="1"/>
  <c r="O44" i="1"/>
  <c r="O46" i="1"/>
  <c r="O40" i="1"/>
  <c r="O34" i="1"/>
  <c r="O38" i="1"/>
  <c r="C15" i="1" l="1"/>
</calcChain>
</file>

<file path=xl/sharedStrings.xml><?xml version="1.0" encoding="utf-8"?>
<sst xmlns="http://schemas.openxmlformats.org/spreadsheetml/2006/main" count="98" uniqueCount="64">
  <si>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</si>
  <si>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</si>
  <si>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</si>
  <si>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</si>
  <si>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</si>
  <si>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</si>
  <si>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</si>
  <si>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</si>
  <si>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</si>
  <si>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</si>
  <si>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</si>
  <si>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</si>
  <si>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</si>
  <si>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</si>
  <si>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</si>
  <si>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</si>
  <si>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</si>
  <si>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</si>
  <si>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</si>
  <si>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</si>
  <si>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</si>
  <si>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</si>
  <si>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</si>
  <si>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</si>
  <si>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</si>
  <si>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</si>
  <si>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</t>
  </si>
  <si>
    <t>№ 088-23</t>
  </si>
  <si>
    <t>на поставку лекарственных препаратов для нужд «ОГАУЗ ИГКБ № 8» путем запроса котировок</t>
  </si>
  <si>
    <t>Уголь активированный</t>
  </si>
  <si>
    <t xml:space="preserve">Тиоктовая кислота </t>
  </si>
  <si>
    <t xml:space="preserve">Висмута трикалия дицитрат </t>
  </si>
  <si>
    <t>Магния сульфат</t>
  </si>
  <si>
    <t>Цианокобаламин</t>
  </si>
  <si>
    <t>Метоклопрамид</t>
  </si>
  <si>
    <t xml:space="preserve">Лоперамид </t>
  </si>
  <si>
    <t>Адеметионин</t>
  </si>
  <si>
    <t xml:space="preserve">Глицирризиновая кислота+Фосфолипиды </t>
  </si>
  <si>
    <t>Линаглиптин</t>
  </si>
  <si>
    <t xml:space="preserve">Эмпаглифлозин </t>
  </si>
  <si>
    <t>Инсулин аспарт двухфазный</t>
  </si>
  <si>
    <t>Инсулин растворимый [человеческий генно-инженерный]</t>
  </si>
  <si>
    <t>Инсулин деглудек</t>
  </si>
  <si>
    <t>Инозин+Меглюмин+Метионин+Никотинамид+Янтарная кислота</t>
  </si>
  <si>
    <t>Дротаверин</t>
  </si>
  <si>
    <t xml:space="preserve">Панкреатин </t>
  </si>
  <si>
    <t>Бифидобактерии бифидум</t>
  </si>
  <si>
    <t xml:space="preserve">Калия и магния аспарагинат </t>
  </si>
  <si>
    <t xml:space="preserve">Метамизол </t>
  </si>
  <si>
    <t>Ацетилсалициловая кислота</t>
  </si>
  <si>
    <t>Вазелин</t>
  </si>
  <si>
    <t>Натрия амидотризоат</t>
  </si>
  <si>
    <t>Интерферон альфа-2b</t>
  </si>
  <si>
    <t>Осельтамивир</t>
  </si>
  <si>
    <t xml:space="preserve">Интерферон альфа-2Ь </t>
  </si>
  <si>
    <t>Уп.</t>
  </si>
  <si>
    <t>Шт.</t>
  </si>
  <si>
    <t>КП вх.1183-03/23 от 15.03.2023</t>
  </si>
  <si>
    <t>КП вх.1184-03/23 от 15.03.2023</t>
  </si>
  <si>
    <t>КП вх.1245-03/23 от 21.03.2023</t>
  </si>
  <si>
    <t>Источник № 1</t>
  </si>
  <si>
    <t>Источник № 2</t>
  </si>
  <si>
    <t>Источник № 3</t>
  </si>
  <si>
    <t>Исходя из имеющегося у Заказчика объёма финансового обеспечения для осуществления закупки НМЦД устанавливается в размере 1 120 232,65 руб. (один миллион сто двадцать тысяч двести тридцать два рубля шестьдесят пять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</si>
</sst>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right" indent="15"/>
    </xf>
    <xf numFmtId="0" fontId="4" fillId="0" borderId="0" xfId="0" applyFont="1" applyAlignment="1">
      <alignment horizontal="right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topLeftCell="A14" zoomScale="85" zoomScaleNormal="85" zoomScalePageLayoutView="70" workbookViewId="0">
      <selection activeCell="J18" sqref="J18:J46"/>
    </sheetView>
  </sheetViews>
  <sheetFormatPr defaultRowHeight="15" x14ac:dyDescent="0.25"/>
  <cols>
    <col min="1" max="1" width="9.140625" style="24"/>
    <col min="2" max="2" width="27.28515625" style="24" customWidth="1"/>
    <col min="3" max="4" width="9.140625" style="24"/>
    <col min="5" max="5" width="17.5703125" style="25" customWidth="1"/>
    <col min="6" max="6" width="16.42578125" style="25" customWidth="1"/>
    <col min="7" max="7" width="16.85546875" style="25" customWidth="1"/>
    <col min="8" max="8" width="14.7109375" style="25" hidden="1" customWidth="1"/>
    <col min="9" max="9" width="14.42578125" style="25" hidden="1" customWidth="1"/>
    <col min="10" max="10" width="13.7109375" style="25" customWidth="1"/>
    <col min="11" max="11" width="8.5703125" style="24" customWidth="1"/>
    <col min="12" max="12" width="12.5703125" style="24" customWidth="1"/>
    <col min="13" max="13" width="10.28515625" style="24" customWidth="1"/>
    <col min="14" max="14" width="14.28515625" style="24" customWidth="1"/>
    <col min="15" max="15" width="13.28515625" style="25" customWidth="1"/>
    <col min="16" max="16384" width="9.140625" style="3"/>
  </cols>
  <sheetData>
    <row r="1" spans="1:15" x14ac:dyDescent="0.25">
      <c r="A1" s="10"/>
      <c r="B1" s="10"/>
      <c r="C1" s="10"/>
      <c r="D1" s="10"/>
      <c r="E1" s="9"/>
      <c r="F1" s="9"/>
      <c r="G1" s="9"/>
      <c r="H1" s="9"/>
      <c r="I1" s="9"/>
      <c r="J1" s="9"/>
      <c r="K1" s="10"/>
      <c r="L1" s="10"/>
      <c r="M1" s="10"/>
      <c r="N1" s="10"/>
      <c r="O1" s="4" t="s">
        <v>24</v>
      </c>
    </row>
    <row r="2" spans="1:15" x14ac:dyDescent="0.25">
      <c r="A2" s="10"/>
      <c r="B2" s="10"/>
      <c r="C2" s="10"/>
      <c r="D2" s="10"/>
      <c r="E2" s="9"/>
      <c r="F2" s="9"/>
      <c r="G2" s="9"/>
      <c r="H2" s="9"/>
      <c r="I2" s="9"/>
      <c r="J2" s="9"/>
      <c r="K2" s="10"/>
      <c r="L2" s="10"/>
      <c r="M2" s="10"/>
      <c r="N2" s="10"/>
      <c r="O2" s="4" t="s">
        <v>25</v>
      </c>
    </row>
    <row r="3" spans="1:15" x14ac:dyDescent="0.25">
      <c r="A3" s="10"/>
      <c r="B3" s="10"/>
      <c r="C3" s="10"/>
      <c r="D3" s="10"/>
      <c r="E3" s="9"/>
      <c r="F3" s="9"/>
      <c r="G3" s="9"/>
      <c r="H3" s="9"/>
      <c r="I3" s="9"/>
      <c r="J3" s="9"/>
      <c r="K3" s="10"/>
      <c r="L3" s="10"/>
      <c r="M3" s="10"/>
      <c r="N3" s="10"/>
      <c r="O3" s="4" t="s">
        <v>28</v>
      </c>
    </row>
    <row r="4" spans="1:15" x14ac:dyDescent="0.25">
      <c r="A4" s="10"/>
      <c r="B4" s="10"/>
      <c r="C4" s="10"/>
      <c r="D4" s="10"/>
      <c r="E4" s="9"/>
      <c r="F4" s="9"/>
      <c r="G4" s="9"/>
      <c r="H4" s="9"/>
      <c r="I4" s="9"/>
      <c r="J4" s="9"/>
      <c r="K4" s="10"/>
      <c r="L4" s="10"/>
      <c r="M4" s="10"/>
      <c r="N4" s="10"/>
      <c r="O4" s="4" t="s">
        <v>26</v>
      </c>
    </row>
    <row r="5" spans="1:15" x14ac:dyDescent="0.25">
      <c r="A5" s="10"/>
      <c r="B5" s="10"/>
      <c r="C5" s="10"/>
      <c r="D5" s="10"/>
      <c r="E5" s="9"/>
      <c r="F5" s="9"/>
      <c r="G5" s="9"/>
      <c r="H5" s="9"/>
      <c r="I5" s="9"/>
      <c r="J5" s="9"/>
      <c r="K5" s="10"/>
      <c r="L5" s="10"/>
      <c r="M5" s="10"/>
      <c r="N5" s="10"/>
      <c r="O5" s="4"/>
    </row>
    <row r="6" spans="1:15" x14ac:dyDescent="0.25">
      <c r="A6" s="10"/>
      <c r="B6" s="10"/>
      <c r="C6" s="10"/>
      <c r="D6" s="10"/>
      <c r="E6" s="9"/>
      <c r="F6" s="9"/>
      <c r="G6" s="9"/>
      <c r="H6" s="9"/>
      <c r="I6" s="9"/>
      <c r="J6" s="9"/>
      <c r="K6" s="10"/>
      <c r="L6" s="10"/>
      <c r="M6" s="10"/>
      <c r="N6" s="10"/>
      <c r="O6" s="4" t="s">
        <v>27</v>
      </c>
    </row>
    <row r="7" spans="1:15" x14ac:dyDescent="0.2">
      <c r="A7" s="10"/>
      <c r="B7" s="10"/>
      <c r="C7" s="10"/>
      <c r="D7" s="10"/>
      <c r="E7" s="9"/>
      <c r="F7" s="9"/>
      <c r="G7" s="9"/>
      <c r="H7" s="9"/>
      <c r="I7" s="9"/>
      <c r="J7" s="9"/>
      <c r="K7" s="10"/>
      <c r="L7" s="10"/>
      <c r="M7" s="10"/>
      <c r="N7" s="10"/>
      <c r="O7" s="7" t="s">
        <v>13</v>
      </c>
    </row>
    <row r="8" spans="1:15" x14ac:dyDescent="0.2">
      <c r="A8" s="10"/>
      <c r="B8" s="10"/>
      <c r="C8" s="10"/>
      <c r="D8" s="10"/>
      <c r="E8" s="9"/>
      <c r="F8" s="9"/>
      <c r="G8" s="9"/>
      <c r="H8" s="9"/>
      <c r="I8" s="9"/>
      <c r="J8" s="9"/>
      <c r="K8" s="10"/>
      <c r="L8" s="10"/>
      <c r="M8" s="10"/>
      <c r="N8" s="10"/>
      <c r="O8" s="8" t="s">
        <v>18</v>
      </c>
    </row>
    <row r="9" spans="1:15" x14ac:dyDescent="0.2">
      <c r="A9" s="10"/>
      <c r="B9" s="10"/>
      <c r="C9" s="10"/>
      <c r="D9" s="10"/>
      <c r="E9" s="9"/>
      <c r="F9" s="9"/>
      <c r="G9" s="9"/>
      <c r="H9" s="9"/>
      <c r="I9" s="9"/>
      <c r="J9" s="9"/>
      <c r="K9" s="10"/>
      <c r="L9" s="10"/>
      <c r="M9" s="10"/>
      <c r="N9" s="10"/>
      <c r="O9" s="8" t="s">
        <v>14</v>
      </c>
    </row>
    <row r="10" spans="1:15" x14ac:dyDescent="0.25">
      <c r="A10" s="10"/>
      <c r="B10" s="10"/>
      <c r="C10" s="10"/>
      <c r="D10" s="10"/>
      <c r="E10" s="9"/>
      <c r="F10" s="9"/>
      <c r="G10" s="9"/>
      <c r="H10" s="9"/>
      <c r="I10" s="9"/>
      <c r="J10" s="9"/>
      <c r="K10" s="10"/>
      <c r="L10" s="10"/>
      <c r="M10" s="10"/>
      <c r="N10" s="10"/>
      <c r="O10" s="9"/>
    </row>
    <row r="11" spans="1:15" x14ac:dyDescent="0.25">
      <c r="A11" s="10"/>
      <c r="B11" s="10"/>
      <c r="C11" s="10"/>
      <c r="D11" s="10"/>
      <c r="E11" s="9"/>
      <c r="F11" s="9"/>
      <c r="G11" s="9"/>
      <c r="H11" s="9"/>
      <c r="I11" s="9"/>
      <c r="J11" s="9"/>
      <c r="K11" s="10"/>
      <c r="L11" s="12" t="s">
        <v>17</v>
      </c>
      <c r="M11" s="12"/>
      <c r="N11" s="10"/>
      <c r="O11" s="9" t="s">
        <v>15</v>
      </c>
    </row>
    <row r="12" spans="1:15" x14ac:dyDescent="0.25">
      <c r="A12" s="10"/>
      <c r="B12" s="10"/>
      <c r="C12" s="10"/>
      <c r="D12" s="10"/>
      <c r="E12" s="9"/>
      <c r="F12" s="9"/>
      <c r="G12" s="9"/>
      <c r="H12" s="9"/>
      <c r="I12" s="9"/>
      <c r="J12" s="9"/>
      <c r="K12" s="10"/>
      <c r="L12" s="10"/>
      <c r="M12" s="10"/>
      <c r="N12" s="10"/>
      <c r="O12" s="9"/>
    </row>
    <row r="13" spans="1:15" x14ac:dyDescent="0.25">
      <c r="A13" s="10"/>
      <c r="B13" s="12" t="s">
        <v>16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9"/>
    </row>
    <row r="14" spans="1:15" x14ac:dyDescent="0.25">
      <c r="A14" s="10"/>
      <c r="B14" s="10"/>
      <c r="C14" s="10"/>
      <c r="D14" s="10"/>
      <c r="E14" s="9"/>
      <c r="F14" s="9"/>
      <c r="G14" s="9"/>
      <c r="H14" s="9"/>
      <c r="I14" s="9"/>
      <c r="J14" s="9"/>
      <c r="K14" s="10"/>
      <c r="L14" s="10"/>
      <c r="M14" s="10"/>
      <c r="N14" s="10"/>
      <c r="O14" s="9"/>
    </row>
    <row r="15" spans="1:15" s="10" customFormat="1" ht="45" x14ac:dyDescent="0.25">
      <c r="A15" s="14" t="s">
        <v>11</v>
      </c>
      <c r="B15" s="15"/>
      <c r="C15" s="16">
        <f>SUMIF(O18:O47,"&gt;0")</f>
        <v>1120232.6499999999</v>
      </c>
      <c r="D15" s="15"/>
      <c r="E15" s="30" t="s">
        <v>57</v>
      </c>
      <c r="F15" s="30" t="s">
        <v>58</v>
      </c>
      <c r="G15" s="31" t="s">
        <v>59</v>
      </c>
      <c r="H15" s="17"/>
      <c r="I15" s="2"/>
      <c r="J15" s="2"/>
      <c r="K15" s="1"/>
      <c r="L15" s="1"/>
      <c r="M15" s="1"/>
      <c r="N15" s="1"/>
      <c r="O15" s="2"/>
    </row>
    <row r="16" spans="1:15" s="10" customFormat="1" ht="12.75" x14ac:dyDescent="0.25">
      <c r="A16" s="18" t="s">
        <v>0</v>
      </c>
      <c r="B16" s="18" t="s">
        <v>1</v>
      </c>
      <c r="C16" s="18" t="s">
        <v>2</v>
      </c>
      <c r="D16" s="18"/>
      <c r="E16" s="2" t="s">
        <v>60</v>
      </c>
      <c r="F16" s="2" t="s">
        <v>61</v>
      </c>
      <c r="G16" s="2" t="s">
        <v>62</v>
      </c>
      <c r="H16" s="2" t="s">
        <v>19</v>
      </c>
      <c r="I16" s="2" t="s">
        <v>20</v>
      </c>
      <c r="J16" s="19" t="s">
        <v>12</v>
      </c>
      <c r="K16" s="18" t="s">
        <v>8</v>
      </c>
      <c r="L16" s="18" t="s">
        <v>9</v>
      </c>
      <c r="M16" s="18" t="s">
        <v>10</v>
      </c>
      <c r="N16" s="18" t="s">
        <v>6</v>
      </c>
      <c r="O16" s="20" t="s">
        <v>7</v>
      </c>
    </row>
    <row r="17" spans="1:15" s="10" customFormat="1" ht="12.75" x14ac:dyDescent="0.25">
      <c r="A17" s="18"/>
      <c r="B17" s="21"/>
      <c r="C17" s="22" t="s">
        <v>3</v>
      </c>
      <c r="D17" s="22" t="s">
        <v>4</v>
      </c>
      <c r="E17" s="2" t="s">
        <v>5</v>
      </c>
      <c r="F17" s="2" t="s">
        <v>5</v>
      </c>
      <c r="G17" s="2" t="s">
        <v>5</v>
      </c>
      <c r="H17" s="2" t="s">
        <v>5</v>
      </c>
      <c r="I17" s="2" t="s">
        <v>5</v>
      </c>
      <c r="J17" s="23"/>
      <c r="K17" s="18"/>
      <c r="L17" s="18"/>
      <c r="M17" s="18"/>
      <c r="N17" s="18"/>
      <c r="O17" s="20"/>
    </row>
    <row r="18" spans="1:15" s="10" customFormat="1" x14ac:dyDescent="0.25">
      <c r="A18" s="26">
        <v>1</v>
      </c>
      <c r="B18" s="27" t="s">
        <v>29</v>
      </c>
      <c r="C18" s="29" t="s">
        <v>55</v>
      </c>
      <c r="D18" s="29">
        <v>80</v>
      </c>
      <c r="E18" s="32">
        <v>8.18</v>
      </c>
      <c r="F18" s="31">
        <v>8.18</v>
      </c>
      <c r="G18" s="31">
        <v>9.07</v>
      </c>
      <c r="H18" s="2"/>
      <c r="I18" s="2"/>
      <c r="J18" s="2">
        <f t="shared" ref="J18:J46" si="0">AVERAGE(E18:I18)</f>
        <v>8.4766666666666666</v>
      </c>
      <c r="K18" s="1">
        <f t="shared" ref="K18:K46" si="1">COUNT(E18:I18)</f>
        <v>3</v>
      </c>
      <c r="L18" s="1">
        <f t="shared" ref="L18:L46" si="2">STDEV(E18:I18)</f>
        <v>0.51384173957876722</v>
      </c>
      <c r="M18" s="1">
        <f t="shared" ref="M18:M46" si="3">L18/J18*100</f>
        <v>6.0618372738352404</v>
      </c>
      <c r="N18" s="1" t="str">
        <f>IF(M18&lt;33,"ОДНОРОДНЫЕ","НЕОДНОРОДНЫЕ")</f>
        <v>ОДНОРОДНЫЕ</v>
      </c>
      <c r="O18" s="2">
        <f t="shared" ref="O18:O46" si="4">D18*J18</f>
        <v>678.13333333333333</v>
      </c>
    </row>
    <row r="19" spans="1:15" s="10" customFormat="1" x14ac:dyDescent="0.25">
      <c r="A19" s="26">
        <v>2</v>
      </c>
      <c r="B19" s="28" t="s">
        <v>30</v>
      </c>
      <c r="C19" s="29" t="s">
        <v>55</v>
      </c>
      <c r="D19" s="29">
        <v>300</v>
      </c>
      <c r="E19" s="32">
        <v>883.01</v>
      </c>
      <c r="F19" s="31">
        <v>883.45</v>
      </c>
      <c r="G19" s="31">
        <v>890</v>
      </c>
      <c r="H19" s="2"/>
      <c r="I19" s="2"/>
      <c r="J19" s="2">
        <f t="shared" si="0"/>
        <v>885.48666666666668</v>
      </c>
      <c r="K19" s="1">
        <f t="shared" si="1"/>
        <v>3</v>
      </c>
      <c r="L19" s="1">
        <f t="shared" si="2"/>
        <v>3.9148478046193906</v>
      </c>
      <c r="M19" s="1">
        <f t="shared" si="3"/>
        <v>0.44211256385784736</v>
      </c>
      <c r="N19" s="1" t="str">
        <f t="shared" ref="N19:N45" si="5">IF(M19&lt;33,"ОДНОРОДНЫЕ","НЕОДНОРОДНЫЕ")</f>
        <v>ОДНОРОДНЫЕ</v>
      </c>
      <c r="O19" s="2">
        <f t="shared" si="4"/>
        <v>265646</v>
      </c>
    </row>
    <row r="20" spans="1:15" s="10" customFormat="1" x14ac:dyDescent="0.25">
      <c r="A20" s="26">
        <v>3</v>
      </c>
      <c r="B20" s="28" t="s">
        <v>31</v>
      </c>
      <c r="C20" s="29" t="s">
        <v>55</v>
      </c>
      <c r="D20" s="29">
        <v>30</v>
      </c>
      <c r="E20" s="32">
        <v>865.92</v>
      </c>
      <c r="F20" s="31">
        <v>866.35</v>
      </c>
      <c r="G20" s="31">
        <v>652.58000000000004</v>
      </c>
      <c r="H20" s="2"/>
      <c r="I20" s="2"/>
      <c r="J20" s="2">
        <f t="shared" si="0"/>
        <v>794.94999999999993</v>
      </c>
      <c r="K20" s="1">
        <f t="shared" si="1"/>
        <v>3</v>
      </c>
      <c r="L20" s="1">
        <f t="shared" si="2"/>
        <v>123.29622419198395</v>
      </c>
      <c r="M20" s="1">
        <f t="shared" si="3"/>
        <v>15.509934485437318</v>
      </c>
      <c r="N20" s="1" t="str">
        <f t="shared" si="5"/>
        <v>ОДНОРОДНЫЕ</v>
      </c>
      <c r="O20" s="2">
        <f t="shared" si="4"/>
        <v>23848.499999999996</v>
      </c>
    </row>
    <row r="21" spans="1:15" s="10" customFormat="1" x14ac:dyDescent="0.25">
      <c r="A21" s="26">
        <v>4</v>
      </c>
      <c r="B21" s="27" t="s">
        <v>32</v>
      </c>
      <c r="C21" s="29" t="s">
        <v>55</v>
      </c>
      <c r="D21" s="29">
        <v>50</v>
      </c>
      <c r="E21" s="32">
        <v>77.959999999999994</v>
      </c>
      <c r="F21" s="31">
        <v>78.7</v>
      </c>
      <c r="G21" s="31">
        <v>78</v>
      </c>
      <c r="H21" s="2"/>
      <c r="I21" s="2"/>
      <c r="J21" s="2">
        <f t="shared" si="0"/>
        <v>78.22</v>
      </c>
      <c r="K21" s="1">
        <f t="shared" si="1"/>
        <v>3</v>
      </c>
      <c r="L21" s="1">
        <f t="shared" si="2"/>
        <v>0.41617304093369983</v>
      </c>
      <c r="M21" s="1">
        <f t="shared" si="3"/>
        <v>0.53205451410598292</v>
      </c>
      <c r="N21" s="1" t="str">
        <f t="shared" si="5"/>
        <v>ОДНОРОДНЫЕ</v>
      </c>
      <c r="O21" s="2">
        <f t="shared" si="4"/>
        <v>3911</v>
      </c>
    </row>
    <row r="22" spans="1:15" s="10" customFormat="1" x14ac:dyDescent="0.25">
      <c r="A22" s="26">
        <v>5</v>
      </c>
      <c r="B22" s="27" t="s">
        <v>33</v>
      </c>
      <c r="C22" s="29" t="s">
        <v>55</v>
      </c>
      <c r="D22" s="29">
        <v>450</v>
      </c>
      <c r="E22" s="32">
        <v>41.16</v>
      </c>
      <c r="F22" s="31">
        <v>43</v>
      </c>
      <c r="G22" s="31">
        <v>41.15</v>
      </c>
      <c r="H22" s="2"/>
      <c r="I22" s="2"/>
      <c r="J22" s="2">
        <f t="shared" si="0"/>
        <v>41.77</v>
      </c>
      <c r="K22" s="1">
        <f t="shared" si="1"/>
        <v>3</v>
      </c>
      <c r="L22" s="1">
        <f t="shared" si="2"/>
        <v>1.0652229813517933</v>
      </c>
      <c r="M22" s="1">
        <f t="shared" si="3"/>
        <v>2.5502106328747742</v>
      </c>
      <c r="N22" s="1" t="str">
        <f t="shared" si="5"/>
        <v>ОДНОРОДНЫЕ</v>
      </c>
      <c r="O22" s="2">
        <f t="shared" si="4"/>
        <v>18796.5</v>
      </c>
    </row>
    <row r="23" spans="1:15" s="10" customFormat="1" x14ac:dyDescent="0.25">
      <c r="A23" s="26">
        <v>6</v>
      </c>
      <c r="B23" s="28" t="s">
        <v>34</v>
      </c>
      <c r="C23" s="29" t="s">
        <v>55</v>
      </c>
      <c r="D23" s="29">
        <v>150</v>
      </c>
      <c r="E23" s="32">
        <v>87.23</v>
      </c>
      <c r="F23" s="31">
        <v>88</v>
      </c>
      <c r="G23" s="31">
        <v>60.13</v>
      </c>
      <c r="H23" s="2"/>
      <c r="I23" s="2"/>
      <c r="J23" s="2">
        <f t="shared" si="0"/>
        <v>78.453333333333333</v>
      </c>
      <c r="K23" s="1">
        <f t="shared" si="1"/>
        <v>3</v>
      </c>
      <c r="L23" s="1">
        <f t="shared" si="2"/>
        <v>15.873141886007737</v>
      </c>
      <c r="M23" s="1">
        <f t="shared" si="3"/>
        <v>20.232590779241676</v>
      </c>
      <c r="N23" s="1" t="str">
        <f t="shared" si="5"/>
        <v>ОДНОРОДНЫЕ</v>
      </c>
      <c r="O23" s="2">
        <f t="shared" si="4"/>
        <v>11768</v>
      </c>
    </row>
    <row r="24" spans="1:15" s="10" customFormat="1" x14ac:dyDescent="0.25">
      <c r="A24" s="26">
        <v>7</v>
      </c>
      <c r="B24" s="28" t="s">
        <v>35</v>
      </c>
      <c r="C24" s="29" t="s">
        <v>55</v>
      </c>
      <c r="D24" s="29">
        <v>120</v>
      </c>
      <c r="E24" s="32">
        <v>27.67</v>
      </c>
      <c r="F24" s="31">
        <v>28</v>
      </c>
      <c r="G24" s="31">
        <v>27.67</v>
      </c>
      <c r="H24" s="2"/>
      <c r="I24" s="2"/>
      <c r="J24" s="2">
        <f t="shared" si="0"/>
        <v>27.78</v>
      </c>
      <c r="K24" s="1">
        <f t="shared" si="1"/>
        <v>3</v>
      </c>
      <c r="L24" s="1">
        <f t="shared" si="2"/>
        <v>0.1905255888325755</v>
      </c>
      <c r="M24" s="1">
        <f t="shared" si="3"/>
        <v>0.68583725281704644</v>
      </c>
      <c r="N24" s="1" t="str">
        <f t="shared" si="5"/>
        <v>ОДНОРОДНЫЕ</v>
      </c>
      <c r="O24" s="2">
        <f t="shared" si="4"/>
        <v>3333.6000000000004</v>
      </c>
    </row>
    <row r="25" spans="1:15" s="10" customFormat="1" x14ac:dyDescent="0.25">
      <c r="A25" s="26">
        <v>8</v>
      </c>
      <c r="B25" s="28" t="s">
        <v>36</v>
      </c>
      <c r="C25" s="29" t="s">
        <v>55</v>
      </c>
      <c r="D25" s="29">
        <v>140</v>
      </c>
      <c r="E25" s="32">
        <v>1838.05</v>
      </c>
      <c r="F25" s="31">
        <v>1838.97</v>
      </c>
      <c r="G25" s="31">
        <v>1900</v>
      </c>
      <c r="H25" s="2"/>
      <c r="I25" s="2"/>
      <c r="J25" s="2">
        <f t="shared" si="0"/>
        <v>1859.0066666666669</v>
      </c>
      <c r="K25" s="1">
        <f t="shared" si="1"/>
        <v>3</v>
      </c>
      <c r="L25" s="1">
        <f t="shared" si="2"/>
        <v>35.504248102633206</v>
      </c>
      <c r="M25" s="1">
        <f t="shared" si="3"/>
        <v>1.9098504991536629</v>
      </c>
      <c r="N25" s="1" t="str">
        <f t="shared" si="5"/>
        <v>ОДНОРОДНЫЕ</v>
      </c>
      <c r="O25" s="2">
        <f t="shared" si="4"/>
        <v>260260.93333333338</v>
      </c>
    </row>
    <row r="26" spans="1:15" s="10" customFormat="1" x14ac:dyDescent="0.25">
      <c r="A26" s="26">
        <v>9</v>
      </c>
      <c r="B26" s="28" t="s">
        <v>36</v>
      </c>
      <c r="C26" s="29" t="s">
        <v>55</v>
      </c>
      <c r="D26" s="29">
        <v>120</v>
      </c>
      <c r="E26" s="33">
        <v>1833.7</v>
      </c>
      <c r="F26" s="34">
        <v>1834.62</v>
      </c>
      <c r="G26" s="31">
        <v>1850</v>
      </c>
      <c r="H26" s="2"/>
      <c r="I26" s="2"/>
      <c r="J26" s="2">
        <f t="shared" si="0"/>
        <v>1839.4399999999998</v>
      </c>
      <c r="K26" s="1">
        <f t="shared" si="1"/>
        <v>3</v>
      </c>
      <c r="L26" s="1">
        <f t="shared" si="2"/>
        <v>9.1567898305028415</v>
      </c>
      <c r="M26" s="1">
        <f t="shared" si="3"/>
        <v>0.49780312652235698</v>
      </c>
      <c r="N26" s="1" t="str">
        <f t="shared" si="5"/>
        <v>ОДНОРОДНЫЕ</v>
      </c>
      <c r="O26" s="2">
        <f t="shared" si="4"/>
        <v>220732.79999999999</v>
      </c>
    </row>
    <row r="27" spans="1:15" s="10" customFormat="1" ht="30" x14ac:dyDescent="0.25">
      <c r="A27" s="26">
        <v>10</v>
      </c>
      <c r="B27" s="28" t="s">
        <v>37</v>
      </c>
      <c r="C27" s="29" t="s">
        <v>55</v>
      </c>
      <c r="D27" s="29">
        <v>50</v>
      </c>
      <c r="E27" s="32">
        <v>1817.7</v>
      </c>
      <c r="F27" s="31">
        <v>1818.61</v>
      </c>
      <c r="G27" s="31">
        <v>1815</v>
      </c>
      <c r="H27" s="2"/>
      <c r="I27" s="2"/>
      <c r="J27" s="2">
        <f t="shared" si="0"/>
        <v>1817.1033333333332</v>
      </c>
      <c r="K27" s="1">
        <f t="shared" si="1"/>
        <v>3</v>
      </c>
      <c r="L27" s="1">
        <f t="shared" si="2"/>
        <v>1.8775072125915282</v>
      </c>
      <c r="M27" s="1">
        <f t="shared" si="3"/>
        <v>0.10332418515502852</v>
      </c>
      <c r="N27" s="1" t="str">
        <f t="shared" si="5"/>
        <v>ОДНОРОДНЫЕ</v>
      </c>
      <c r="O27" s="2">
        <f t="shared" si="4"/>
        <v>90855.166666666657</v>
      </c>
    </row>
    <row r="28" spans="1:15" s="10" customFormat="1" x14ac:dyDescent="0.25">
      <c r="A28" s="26">
        <v>11</v>
      </c>
      <c r="B28" s="28" t="s">
        <v>38</v>
      </c>
      <c r="C28" s="29" t="s">
        <v>55</v>
      </c>
      <c r="D28" s="29">
        <v>10</v>
      </c>
      <c r="E28" s="32">
        <v>1812.52</v>
      </c>
      <c r="F28" s="31">
        <v>1813.43</v>
      </c>
      <c r="G28" s="31">
        <v>1800</v>
      </c>
      <c r="H28" s="2"/>
      <c r="I28" s="2"/>
      <c r="J28" s="2">
        <f t="shared" si="0"/>
        <v>1808.6499999999999</v>
      </c>
      <c r="K28" s="1">
        <f t="shared" si="1"/>
        <v>3</v>
      </c>
      <c r="L28" s="1">
        <f t="shared" si="2"/>
        <v>7.5049250495924502</v>
      </c>
      <c r="M28" s="1">
        <f t="shared" si="3"/>
        <v>0.41494623335595338</v>
      </c>
      <c r="N28" s="1" t="str">
        <f t="shared" si="5"/>
        <v>ОДНОРОДНЫЕ</v>
      </c>
      <c r="O28" s="2">
        <f t="shared" si="4"/>
        <v>18086.5</v>
      </c>
    </row>
    <row r="29" spans="1:15" s="10" customFormat="1" x14ac:dyDescent="0.25">
      <c r="A29" s="26">
        <v>12</v>
      </c>
      <c r="B29" s="28" t="s">
        <v>30</v>
      </c>
      <c r="C29" s="29" t="s">
        <v>55</v>
      </c>
      <c r="D29" s="29">
        <v>36</v>
      </c>
      <c r="E29" s="32">
        <v>476.25</v>
      </c>
      <c r="F29" s="31">
        <v>476.49</v>
      </c>
      <c r="G29" s="31">
        <v>476</v>
      </c>
      <c r="H29" s="2"/>
      <c r="I29" s="2"/>
      <c r="J29" s="2">
        <f t="shared" si="0"/>
        <v>476.24666666666667</v>
      </c>
      <c r="K29" s="1">
        <f t="shared" si="1"/>
        <v>3</v>
      </c>
      <c r="L29" s="1">
        <f t="shared" si="2"/>
        <v>0.24501700621249853</v>
      </c>
      <c r="M29" s="1">
        <f t="shared" si="3"/>
        <v>5.1447500499565743E-2</v>
      </c>
      <c r="N29" s="1" t="str">
        <f t="shared" si="5"/>
        <v>ОДНОРОДНЫЕ</v>
      </c>
      <c r="O29" s="2">
        <f t="shared" si="4"/>
        <v>17144.88</v>
      </c>
    </row>
    <row r="30" spans="1:15" s="10" customFormat="1" x14ac:dyDescent="0.25">
      <c r="A30" s="26">
        <v>13</v>
      </c>
      <c r="B30" s="28" t="s">
        <v>39</v>
      </c>
      <c r="C30" s="29" t="s">
        <v>55</v>
      </c>
      <c r="D30" s="29">
        <v>10</v>
      </c>
      <c r="E30" s="33">
        <v>2956.72</v>
      </c>
      <c r="F30" s="34">
        <v>2958.2</v>
      </c>
      <c r="G30" s="31">
        <v>2955</v>
      </c>
      <c r="H30" s="2"/>
      <c r="I30" s="2"/>
      <c r="J30" s="2">
        <f t="shared" si="0"/>
        <v>2956.64</v>
      </c>
      <c r="K30" s="1">
        <f t="shared" si="1"/>
        <v>3</v>
      </c>
      <c r="L30" s="1">
        <f t="shared" si="2"/>
        <v>1.6014992975333147</v>
      </c>
      <c r="M30" s="1">
        <f t="shared" si="3"/>
        <v>5.4166191945360771E-2</v>
      </c>
      <c r="N30" s="1" t="str">
        <f t="shared" si="5"/>
        <v>ОДНОРОДНЫЕ</v>
      </c>
      <c r="O30" s="2">
        <f t="shared" si="4"/>
        <v>29566.399999999998</v>
      </c>
    </row>
    <row r="31" spans="1:15" s="10" customFormat="1" x14ac:dyDescent="0.25">
      <c r="A31" s="26">
        <v>14</v>
      </c>
      <c r="B31" s="27" t="s">
        <v>40</v>
      </c>
      <c r="C31" s="29" t="s">
        <v>55</v>
      </c>
      <c r="D31" s="29">
        <v>4</v>
      </c>
      <c r="E31" s="32">
        <v>2065.87</v>
      </c>
      <c r="F31" s="31">
        <v>2066.9</v>
      </c>
      <c r="G31" s="31">
        <v>2070</v>
      </c>
      <c r="H31" s="2"/>
      <c r="I31" s="2"/>
      <c r="J31" s="2">
        <f t="shared" si="0"/>
        <v>2067.59</v>
      </c>
      <c r="K31" s="1">
        <f t="shared" si="1"/>
        <v>3</v>
      </c>
      <c r="L31" s="1">
        <f t="shared" si="2"/>
        <v>2.1497209121186232</v>
      </c>
      <c r="M31" s="1">
        <f t="shared" si="3"/>
        <v>0.10397230167096103</v>
      </c>
      <c r="N31" s="1" t="str">
        <f t="shared" si="5"/>
        <v>ОДНОРОДНЫЕ</v>
      </c>
      <c r="O31" s="2">
        <f t="shared" si="4"/>
        <v>8270.36</v>
      </c>
    </row>
    <row r="32" spans="1:15" s="10" customFormat="1" ht="45" x14ac:dyDescent="0.25">
      <c r="A32" s="26">
        <v>15</v>
      </c>
      <c r="B32" s="27" t="s">
        <v>41</v>
      </c>
      <c r="C32" s="29" t="s">
        <v>55</v>
      </c>
      <c r="D32" s="29">
        <v>5</v>
      </c>
      <c r="E32" s="32">
        <v>446.6</v>
      </c>
      <c r="F32" s="31">
        <v>446.82</v>
      </c>
      <c r="G32" s="31">
        <v>447</v>
      </c>
      <c r="H32" s="2"/>
      <c r="I32" s="2"/>
      <c r="J32" s="2">
        <f t="shared" si="0"/>
        <v>446.80666666666667</v>
      </c>
      <c r="K32" s="1">
        <f t="shared" si="1"/>
        <v>3</v>
      </c>
      <c r="L32" s="1">
        <f t="shared" si="2"/>
        <v>0.20033305601754431</v>
      </c>
      <c r="M32" s="1">
        <f t="shared" si="3"/>
        <v>4.4836630910657323E-2</v>
      </c>
      <c r="N32" s="1" t="str">
        <f t="shared" si="5"/>
        <v>ОДНОРОДНЫЕ</v>
      </c>
      <c r="O32" s="2">
        <f t="shared" si="4"/>
        <v>2234.0333333333333</v>
      </c>
    </row>
    <row r="33" spans="1:15" s="10" customFormat="1" x14ac:dyDescent="0.25">
      <c r="A33" s="26">
        <v>16</v>
      </c>
      <c r="B33" s="27" t="s">
        <v>42</v>
      </c>
      <c r="C33" s="29" t="s">
        <v>55</v>
      </c>
      <c r="D33" s="29">
        <v>1</v>
      </c>
      <c r="E33" s="32">
        <v>4676.7</v>
      </c>
      <c r="F33" s="31">
        <v>4679.04</v>
      </c>
      <c r="G33" s="31">
        <v>4676.7</v>
      </c>
      <c r="H33" s="2"/>
      <c r="I33" s="2"/>
      <c r="J33" s="2">
        <f t="shared" si="0"/>
        <v>4677.4799999999996</v>
      </c>
      <c r="K33" s="1">
        <f t="shared" si="1"/>
        <v>3</v>
      </c>
      <c r="L33" s="1">
        <f t="shared" si="2"/>
        <v>1.3509996299038083</v>
      </c>
      <c r="M33" s="1">
        <f t="shared" si="3"/>
        <v>2.8883065879572085E-2</v>
      </c>
      <c r="N33" s="1" t="str">
        <f t="shared" si="5"/>
        <v>ОДНОРОДНЫЕ</v>
      </c>
      <c r="O33" s="2">
        <f t="shared" si="4"/>
        <v>4677.4799999999996</v>
      </c>
    </row>
    <row r="34" spans="1:15" s="10" customFormat="1" ht="45" x14ac:dyDescent="0.25">
      <c r="A34" s="26">
        <v>17</v>
      </c>
      <c r="B34" s="27" t="s">
        <v>43</v>
      </c>
      <c r="C34" s="29" t="s">
        <v>56</v>
      </c>
      <c r="D34" s="29">
        <v>20</v>
      </c>
      <c r="E34" s="32">
        <v>425.04</v>
      </c>
      <c r="F34" s="31">
        <v>425.25</v>
      </c>
      <c r="G34" s="31">
        <v>425.04</v>
      </c>
      <c r="H34" s="2"/>
      <c r="I34" s="2"/>
      <c r="J34" s="2">
        <f t="shared" si="0"/>
        <v>425.10999999999996</v>
      </c>
      <c r="K34" s="1">
        <f t="shared" si="1"/>
        <v>3</v>
      </c>
      <c r="L34" s="1">
        <f t="shared" si="2"/>
        <v>0.1212435565298096</v>
      </c>
      <c r="M34" s="1">
        <f t="shared" si="3"/>
        <v>2.8520513874011343E-2</v>
      </c>
      <c r="N34" s="1" t="str">
        <f t="shared" si="5"/>
        <v>ОДНОРОДНЫЕ</v>
      </c>
      <c r="O34" s="2">
        <f t="shared" si="4"/>
        <v>8502.1999999999989</v>
      </c>
    </row>
    <row r="35" spans="1:15" s="10" customFormat="1" x14ac:dyDescent="0.25">
      <c r="A35" s="26">
        <v>18</v>
      </c>
      <c r="B35" s="27" t="s">
        <v>44</v>
      </c>
      <c r="C35" s="29" t="s">
        <v>55</v>
      </c>
      <c r="D35" s="29">
        <v>18</v>
      </c>
      <c r="E35" s="33">
        <v>32.21</v>
      </c>
      <c r="F35" s="31">
        <v>33</v>
      </c>
      <c r="G35" s="31">
        <v>32.200000000000003</v>
      </c>
      <c r="H35" s="2"/>
      <c r="I35" s="2"/>
      <c r="J35" s="2">
        <f t="shared" si="0"/>
        <v>32.470000000000006</v>
      </c>
      <c r="K35" s="1">
        <f t="shared" si="1"/>
        <v>3</v>
      </c>
      <c r="L35" s="1">
        <f t="shared" si="2"/>
        <v>0.45902069670113893</v>
      </c>
      <c r="M35" s="1">
        <f t="shared" si="3"/>
        <v>1.4136763064402182</v>
      </c>
      <c r="N35" s="1" t="str">
        <f t="shared" si="5"/>
        <v>ОДНОРОДНЫЕ</v>
      </c>
      <c r="O35" s="2">
        <f t="shared" si="4"/>
        <v>584.46000000000015</v>
      </c>
    </row>
    <row r="36" spans="1:15" s="10" customFormat="1" x14ac:dyDescent="0.25">
      <c r="A36" s="26">
        <v>19</v>
      </c>
      <c r="B36" s="28" t="s">
        <v>45</v>
      </c>
      <c r="C36" s="29" t="s">
        <v>55</v>
      </c>
      <c r="D36" s="29">
        <v>4</v>
      </c>
      <c r="E36" s="32">
        <v>333.57</v>
      </c>
      <c r="F36" s="31">
        <v>333.74</v>
      </c>
      <c r="G36" s="31">
        <v>340</v>
      </c>
      <c r="H36" s="2"/>
      <c r="I36" s="2"/>
      <c r="J36" s="2">
        <f t="shared" si="0"/>
        <v>335.77</v>
      </c>
      <c r="K36" s="1">
        <f t="shared" si="1"/>
        <v>3</v>
      </c>
      <c r="L36" s="1">
        <f t="shared" si="2"/>
        <v>3.6642734614108696</v>
      </c>
      <c r="M36" s="1">
        <f t="shared" si="3"/>
        <v>1.0913046017842183</v>
      </c>
      <c r="N36" s="1" t="str">
        <f t="shared" si="5"/>
        <v>ОДНОРОДНЫЕ</v>
      </c>
      <c r="O36" s="2">
        <f t="shared" si="4"/>
        <v>1343.08</v>
      </c>
    </row>
    <row r="37" spans="1:15" s="10" customFormat="1" x14ac:dyDescent="0.25">
      <c r="A37" s="26">
        <v>20</v>
      </c>
      <c r="B37" s="28" t="s">
        <v>45</v>
      </c>
      <c r="C37" s="29" t="s">
        <v>56</v>
      </c>
      <c r="D37" s="29">
        <v>8400</v>
      </c>
      <c r="E37" s="32">
        <v>4.45</v>
      </c>
      <c r="F37" s="31">
        <v>4.5</v>
      </c>
      <c r="G37" s="31">
        <v>4</v>
      </c>
      <c r="H37" s="2"/>
      <c r="I37" s="2"/>
      <c r="J37" s="2">
        <f t="shared" si="0"/>
        <v>4.3166666666666664</v>
      </c>
      <c r="K37" s="1">
        <f t="shared" si="1"/>
        <v>3</v>
      </c>
      <c r="L37" s="1">
        <f t="shared" si="2"/>
        <v>0.27537852736430518</v>
      </c>
      <c r="M37" s="1">
        <f t="shared" si="3"/>
        <v>6.3794253443468385</v>
      </c>
      <c r="N37" s="1" t="str">
        <f t="shared" si="5"/>
        <v>ОДНОРОДНЫЕ</v>
      </c>
      <c r="O37" s="2">
        <f t="shared" si="4"/>
        <v>36260</v>
      </c>
    </row>
    <row r="38" spans="1:15" s="10" customFormat="1" x14ac:dyDescent="0.25">
      <c r="A38" s="26">
        <v>21</v>
      </c>
      <c r="B38" s="28" t="s">
        <v>46</v>
      </c>
      <c r="C38" s="29" t="s">
        <v>55</v>
      </c>
      <c r="D38" s="29">
        <v>4</v>
      </c>
      <c r="E38" s="32">
        <v>106.86</v>
      </c>
      <c r="F38" s="31">
        <v>106.91</v>
      </c>
      <c r="G38" s="31">
        <v>106.87</v>
      </c>
      <c r="H38" s="2"/>
      <c r="I38" s="2"/>
      <c r="J38" s="2">
        <f t="shared" si="0"/>
        <v>106.88</v>
      </c>
      <c r="K38" s="1">
        <f t="shared" si="1"/>
        <v>3</v>
      </c>
      <c r="L38" s="1">
        <f t="shared" si="2"/>
        <v>2.645751311064333E-2</v>
      </c>
      <c r="M38" s="1">
        <f t="shared" si="3"/>
        <v>2.4754409721784554E-2</v>
      </c>
      <c r="N38" s="1" t="str">
        <f t="shared" si="5"/>
        <v>ОДНОРОДНЫЕ</v>
      </c>
      <c r="O38" s="2">
        <f t="shared" si="4"/>
        <v>427.52</v>
      </c>
    </row>
    <row r="39" spans="1:15" s="10" customFormat="1" x14ac:dyDescent="0.25">
      <c r="A39" s="26">
        <v>22</v>
      </c>
      <c r="B39" s="28" t="s">
        <v>47</v>
      </c>
      <c r="C39" s="29" t="s">
        <v>55</v>
      </c>
      <c r="D39" s="29">
        <v>8</v>
      </c>
      <c r="E39" s="32">
        <v>130.97</v>
      </c>
      <c r="F39" s="31">
        <v>131.04</v>
      </c>
      <c r="G39" s="31">
        <v>133.72999999999999</v>
      </c>
      <c r="H39" s="2"/>
      <c r="I39" s="2"/>
      <c r="J39" s="2">
        <f t="shared" si="0"/>
        <v>131.91333333333333</v>
      </c>
      <c r="K39" s="1">
        <f t="shared" si="1"/>
        <v>3</v>
      </c>
      <c r="L39" s="1">
        <f t="shared" si="2"/>
        <v>1.5736687495573276</v>
      </c>
      <c r="M39" s="1">
        <f t="shared" si="3"/>
        <v>1.1929565494193115</v>
      </c>
      <c r="N39" s="1" t="str">
        <f t="shared" si="5"/>
        <v>ОДНОРОДНЫЕ</v>
      </c>
      <c r="O39" s="2">
        <f t="shared" si="4"/>
        <v>1055.3066666666666</v>
      </c>
    </row>
    <row r="40" spans="1:15" s="10" customFormat="1" x14ac:dyDescent="0.25">
      <c r="A40" s="26">
        <v>23</v>
      </c>
      <c r="B40" s="28" t="s">
        <v>48</v>
      </c>
      <c r="C40" s="29" t="s">
        <v>55</v>
      </c>
      <c r="D40" s="29">
        <v>110</v>
      </c>
      <c r="E40" s="32">
        <v>98.76</v>
      </c>
      <c r="F40" s="31">
        <v>98.81</v>
      </c>
      <c r="G40" s="31">
        <v>103.84</v>
      </c>
      <c r="H40" s="2"/>
      <c r="I40" s="2"/>
      <c r="J40" s="2">
        <f t="shared" si="0"/>
        <v>100.46999999999998</v>
      </c>
      <c r="K40" s="1">
        <f t="shared" si="1"/>
        <v>3</v>
      </c>
      <c r="L40" s="1">
        <f t="shared" si="2"/>
        <v>2.9186126841360776</v>
      </c>
      <c r="M40" s="1">
        <f t="shared" si="3"/>
        <v>2.9049593750732341</v>
      </c>
      <c r="N40" s="1" t="str">
        <f t="shared" si="5"/>
        <v>ОДНОРОДНЫЕ</v>
      </c>
      <c r="O40" s="2">
        <f t="shared" si="4"/>
        <v>11051.699999999999</v>
      </c>
    </row>
    <row r="41" spans="1:15" s="10" customFormat="1" x14ac:dyDescent="0.25">
      <c r="A41" s="26">
        <v>24</v>
      </c>
      <c r="B41" s="27" t="s">
        <v>49</v>
      </c>
      <c r="C41" s="29" t="s">
        <v>55</v>
      </c>
      <c r="D41" s="29">
        <v>30</v>
      </c>
      <c r="E41" s="33">
        <v>11.04</v>
      </c>
      <c r="F41" s="31">
        <v>12</v>
      </c>
      <c r="G41" s="31">
        <v>8.09</v>
      </c>
      <c r="H41" s="2"/>
      <c r="I41" s="2"/>
      <c r="J41" s="2">
        <f t="shared" si="0"/>
        <v>10.376666666666667</v>
      </c>
      <c r="K41" s="1">
        <f t="shared" si="1"/>
        <v>3</v>
      </c>
      <c r="L41" s="1">
        <f t="shared" si="2"/>
        <v>2.0376538796697905</v>
      </c>
      <c r="M41" s="1">
        <f t="shared" si="3"/>
        <v>19.636882875070256</v>
      </c>
      <c r="N41" s="1" t="str">
        <f t="shared" si="5"/>
        <v>ОДНОРОДНЫЕ</v>
      </c>
      <c r="O41" s="2">
        <f t="shared" si="4"/>
        <v>311.3</v>
      </c>
    </row>
    <row r="42" spans="1:15" s="10" customFormat="1" x14ac:dyDescent="0.25">
      <c r="A42" s="26">
        <v>25</v>
      </c>
      <c r="B42" s="27" t="s">
        <v>50</v>
      </c>
      <c r="C42" s="29" t="s">
        <v>55</v>
      </c>
      <c r="D42" s="29">
        <v>100</v>
      </c>
      <c r="E42" s="32">
        <v>31.28</v>
      </c>
      <c r="F42" s="31">
        <v>32</v>
      </c>
      <c r="G42" s="31">
        <v>32.909999999999997</v>
      </c>
      <c r="H42" s="2"/>
      <c r="I42" s="2"/>
      <c r="J42" s="2">
        <f t="shared" si="0"/>
        <v>32.063333333333333</v>
      </c>
      <c r="K42" s="1">
        <f t="shared" si="1"/>
        <v>3</v>
      </c>
      <c r="L42" s="1">
        <f t="shared" si="2"/>
        <v>0.81684351826609336</v>
      </c>
      <c r="M42" s="1">
        <f t="shared" si="3"/>
        <v>2.5475938816906956</v>
      </c>
      <c r="N42" s="1" t="str">
        <f t="shared" si="5"/>
        <v>ОДНОРОДНЫЕ</v>
      </c>
      <c r="O42" s="2">
        <f t="shared" si="4"/>
        <v>3206.333333333333</v>
      </c>
    </row>
    <row r="43" spans="1:15" s="10" customFormat="1" x14ac:dyDescent="0.25">
      <c r="A43" s="26">
        <v>26</v>
      </c>
      <c r="B43" s="27" t="s">
        <v>51</v>
      </c>
      <c r="C43" s="29" t="s">
        <v>55</v>
      </c>
      <c r="D43" s="29">
        <v>25</v>
      </c>
      <c r="E43" s="33">
        <v>2672.45</v>
      </c>
      <c r="F43" s="31">
        <v>2673.79</v>
      </c>
      <c r="G43" s="31">
        <v>2672.45</v>
      </c>
      <c r="H43" s="2"/>
      <c r="I43" s="2"/>
      <c r="J43" s="2">
        <f t="shared" si="0"/>
        <v>2672.8966666666665</v>
      </c>
      <c r="K43" s="1">
        <f t="shared" si="1"/>
        <v>3</v>
      </c>
      <c r="L43" s="1">
        <f t="shared" si="2"/>
        <v>0.77364936071418255</v>
      </c>
      <c r="M43" s="1">
        <f t="shared" si="3"/>
        <v>2.8944230069282487E-2</v>
      </c>
      <c r="N43" s="1" t="str">
        <f t="shared" si="5"/>
        <v>ОДНОРОДНЫЕ</v>
      </c>
      <c r="O43" s="2">
        <f t="shared" si="4"/>
        <v>66822.416666666657</v>
      </c>
    </row>
    <row r="44" spans="1:15" s="10" customFormat="1" x14ac:dyDescent="0.25">
      <c r="A44" s="26">
        <v>27</v>
      </c>
      <c r="B44" s="27" t="s">
        <v>52</v>
      </c>
      <c r="C44" s="29" t="s">
        <v>55</v>
      </c>
      <c r="D44" s="29">
        <v>6</v>
      </c>
      <c r="E44" s="32">
        <v>638.16</v>
      </c>
      <c r="F44" s="31">
        <v>638.48</v>
      </c>
      <c r="G44" s="31">
        <v>630</v>
      </c>
      <c r="H44" s="2"/>
      <c r="I44" s="2"/>
      <c r="J44" s="2">
        <f t="shared" si="0"/>
        <v>635.54666666666662</v>
      </c>
      <c r="K44" s="1">
        <f t="shared" si="1"/>
        <v>3</v>
      </c>
      <c r="L44" s="1">
        <f t="shared" si="2"/>
        <v>4.8062181945198148</v>
      </c>
      <c r="M44" s="1">
        <f t="shared" si="3"/>
        <v>0.7562337191897498</v>
      </c>
      <c r="N44" s="1" t="str">
        <f t="shared" si="5"/>
        <v>ОДНОРОДНЫЕ</v>
      </c>
      <c r="O44" s="2">
        <f t="shared" si="4"/>
        <v>3813.2799999999997</v>
      </c>
    </row>
    <row r="45" spans="1:15" s="10" customFormat="1" x14ac:dyDescent="0.25">
      <c r="A45" s="26">
        <v>28</v>
      </c>
      <c r="B45" s="27" t="s">
        <v>53</v>
      </c>
      <c r="C45" s="29" t="s">
        <v>55</v>
      </c>
      <c r="D45" s="29">
        <v>5</v>
      </c>
      <c r="E45" s="33">
        <v>849.84</v>
      </c>
      <c r="F45" s="31">
        <v>850.26</v>
      </c>
      <c r="G45" s="31">
        <v>759</v>
      </c>
      <c r="H45" s="2"/>
      <c r="I45" s="2"/>
      <c r="J45" s="2">
        <f t="shared" si="0"/>
        <v>819.69999999999993</v>
      </c>
      <c r="K45" s="1">
        <f t="shared" si="1"/>
        <v>3</v>
      </c>
      <c r="L45" s="1">
        <f t="shared" si="2"/>
        <v>52.56816146680422</v>
      </c>
      <c r="M45" s="1">
        <f t="shared" si="3"/>
        <v>6.4130976536298911</v>
      </c>
      <c r="N45" s="1" t="str">
        <f t="shared" si="5"/>
        <v>ОДНОРОДНЫЕ</v>
      </c>
      <c r="O45" s="2">
        <f t="shared" si="4"/>
        <v>4098.5</v>
      </c>
    </row>
    <row r="46" spans="1:15" s="10" customFormat="1" x14ac:dyDescent="0.25">
      <c r="A46" s="26">
        <v>29</v>
      </c>
      <c r="B46" s="27" t="s">
        <v>54</v>
      </c>
      <c r="C46" s="29" t="s">
        <v>55</v>
      </c>
      <c r="D46" s="29">
        <v>10</v>
      </c>
      <c r="E46" s="32">
        <v>294.58</v>
      </c>
      <c r="F46" s="31">
        <v>294.73</v>
      </c>
      <c r="G46" s="31">
        <v>294.57</v>
      </c>
      <c r="H46" s="2"/>
      <c r="I46" s="2"/>
      <c r="J46" s="2">
        <f t="shared" si="0"/>
        <v>294.62666666666661</v>
      </c>
      <c r="K46" s="1">
        <f t="shared" si="1"/>
        <v>3</v>
      </c>
      <c r="L46" s="1">
        <f t="shared" si="2"/>
        <v>8.9628864398341793E-2</v>
      </c>
      <c r="M46" s="1">
        <f t="shared" si="3"/>
        <v>3.0421164999210916E-2</v>
      </c>
      <c r="N46" s="1" t="str">
        <f>IF(M46&lt;33,"ОДНОРОДНЫЕ","НЕОДНОРОДНЫЕ")</f>
        <v>ОДНОРОДНЫЕ</v>
      </c>
      <c r="O46" s="2">
        <f t="shared" si="4"/>
        <v>2946.266666666666</v>
      </c>
    </row>
    <row r="47" spans="1:15" s="10" customFormat="1" x14ac:dyDescent="0.25">
      <c r="A47" s="1"/>
      <c r="B47" s="5" t="s">
        <v>22</v>
      </c>
      <c r="C47" s="6"/>
      <c r="D47" s="6"/>
      <c r="E47" s="31">
        <f>SUMPRODUCT($D$18:$D$46,E18:E46)</f>
        <v>1120054.5499999998</v>
      </c>
      <c r="F47" s="31">
        <f t="shared" ref="F47:G47" si="6">SUMPRODUCT($D$18:$D$46,F18:F46)</f>
        <v>1122129.53</v>
      </c>
      <c r="G47" s="31">
        <f t="shared" si="6"/>
        <v>1118513.8699999999</v>
      </c>
      <c r="H47" s="2">
        <f t="shared" ref="H47:I47" si="7">SUM(H18:H46)</f>
        <v>0</v>
      </c>
      <c r="I47" s="2">
        <f t="shared" si="7"/>
        <v>0</v>
      </c>
      <c r="J47" s="2"/>
      <c r="K47" s="1"/>
      <c r="L47" s="1"/>
      <c r="M47" s="1"/>
      <c r="N47" s="1"/>
      <c r="O47" s="2"/>
    </row>
    <row r="48" spans="1:15" x14ac:dyDescent="0.25">
      <c r="A48" s="10"/>
      <c r="B48" s="10"/>
      <c r="C48" s="10"/>
      <c r="D48" s="10"/>
      <c r="E48" s="9"/>
      <c r="F48" s="9"/>
      <c r="G48" s="9"/>
      <c r="H48" s="9"/>
      <c r="I48" s="9"/>
      <c r="J48" s="9"/>
      <c r="K48" s="10"/>
      <c r="L48" s="10"/>
      <c r="M48" s="10"/>
      <c r="N48" s="10"/>
      <c r="O48" s="9"/>
    </row>
    <row r="49" spans="1:15" x14ac:dyDescent="0.25">
      <c r="A49" s="13" t="s">
        <v>23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1:15" ht="29.25" customHeight="1" x14ac:dyDescent="0.25">
      <c r="A50" s="13" t="s">
        <v>21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ht="27" customHeight="1" x14ac:dyDescent="0.25">
      <c r="A51" s="11" t="s">
        <v>63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</sheetData>
  <mergeCells count="16">
    <mergeCell ref="B16:B17"/>
    <mergeCell ref="C16:D16"/>
    <mergeCell ref="A51:O51"/>
    <mergeCell ref="L11:M11"/>
    <mergeCell ref="B13:N13"/>
    <mergeCell ref="A49:O49"/>
    <mergeCell ref="A50:O50"/>
    <mergeCell ref="O16:O17"/>
    <mergeCell ref="A15:B15"/>
    <mergeCell ref="C15:D15"/>
    <mergeCell ref="J16:J17"/>
    <mergeCell ref="K16:K17"/>
    <mergeCell ref="L16:L17"/>
    <mergeCell ref="M16:M17"/>
    <mergeCell ref="N16:N17"/>
    <mergeCell ref="A16:A17"/>
  </mergeCells>
  <conditionalFormatting sqref="N18:N47">
    <cfRule type="containsText" dxfId="5" priority="4" operator="containsText" text="НЕ">
      <formula>NOT(ISERROR(SEARCH("НЕ",N18)))</formula>
    </cfRule>
    <cfRule type="containsText" dxfId="4" priority="5" operator="containsText" text="ОДНОРОДНЫЕ">
      <formula>NOT(ISERROR(SEARCH("ОДНОРОДНЫЕ",N18)))</formula>
    </cfRule>
    <cfRule type="containsText" dxfId="3" priority="6" operator="containsText" text="НЕОДНОРОДНЫЕ">
      <formula>NOT(ISERROR(SEARCH("НЕОДНОРОДНЫЕ",N18)))</formula>
    </cfRule>
  </conditionalFormatting>
  <conditionalFormatting sqref="N18:N47">
    <cfRule type="containsText" dxfId="2" priority="1" operator="containsText" text="НЕОДНОРОДНЫЕ">
      <formula>NOT(ISERROR(SEARCH("НЕОДНОРОДНЫЕ",N18)))</formula>
    </cfRule>
    <cfRule type="containsText" dxfId="1" priority="2" operator="containsText" text="ОДНОРОДНЫЕ">
      <formula>NOT(ISERROR(SEARCH("ОДНОРОДНЫЕ",N18)))</formula>
    </cfRule>
    <cfRule type="containsText" dxfId="0" priority="3" operator="containsText" text="НЕОДНОРОДНЫЕ">
      <formula>NOT(ISERROR(SEARCH("НЕОДНОРОДНЫЕ",N18)))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2023-04-03T07:00:18Z</dcterms:modified>
</cp:coreProperties>
</file>