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E25" i="1"/>
  <c r="H20" i="1" l="1"/>
  <c r="M20" i="1" s="1"/>
  <c r="I20" i="1"/>
  <c r="J20" i="1"/>
  <c r="H21" i="1"/>
  <c r="M21" i="1" s="1"/>
  <c r="I21" i="1"/>
  <c r="J21" i="1"/>
  <c r="H22" i="1"/>
  <c r="I22" i="1"/>
  <c r="J22" i="1"/>
  <c r="H23" i="1"/>
  <c r="M23" i="1" s="1"/>
  <c r="I23" i="1"/>
  <c r="J23" i="1"/>
  <c r="H24" i="1"/>
  <c r="M24" i="1" s="1"/>
  <c r="I24" i="1"/>
  <c r="J24" i="1"/>
  <c r="F25" i="1"/>
  <c r="K23" i="1" l="1"/>
  <c r="L23" i="1" s="1"/>
  <c r="K24" i="1"/>
  <c r="L24" i="1" s="1"/>
  <c r="K22" i="1"/>
  <c r="L22" i="1" s="1"/>
  <c r="K21" i="1"/>
  <c r="L21" i="1" s="1"/>
  <c r="M22" i="1"/>
  <c r="K20" i="1"/>
  <c r="L20" i="1" s="1"/>
  <c r="M25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<sst xmlns="http://schemas.openxmlformats.org/spreadsheetml/2006/main" count="46" uniqueCount="40">
  <si>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</si>
  <si>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</si>
  <si>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</si>
  <si>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</si>
  <si>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</si>
  <si>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</si>
  <si>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</si>
  <si>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</si>
  <si>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</si>
  <si>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</si>
  <si>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</si>
  <si>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</si>
  <si>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</si>
  <si>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</si>
  <si>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</si>
  <si>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</si>
  <si>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</si>
  <si>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</si>
  <si>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</si>
  <si>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</si>
  <si>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</si>
  <si>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</si>
  <si>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</si>
  <si>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</si>
  <si>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</si>
  <si>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</si>
  <si>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</si>
  <si>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</si>
  <si>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085-23</t>
  </si>
  <si>
    <t>на поставку наборов гинекологических смотровых, зондов урогенитальных</t>
  </si>
  <si>
    <t>Набор гинекологический смотровой одноразовый стерильный тип 3</t>
  </si>
  <si>
    <t>Набор гинекологический смотровой одноразовый стерильный тип 4</t>
  </si>
  <si>
    <t>Зонд урогенитальный тип В одноразовый стерильный</t>
  </si>
  <si>
    <t>Зонд урогенитальный тип D одноразовый стерильный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</si>
  <si>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</si>
  <si>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1747680 руб. (один миллион семьсот сорок семь тысяч шестьсот восемьдесят рублей 00 копеек)</t>
  </si>
  <si>
    <t>Зонд урогенитальный тип А «универсальный»</t>
  </si>
  <si>
    <t>вх. № 1384-04/23 от 03.04.2023</t>
  </si>
  <si>
    <t>вх. № 1385-04/23 от 03.04.2023</t>
  </si>
  <si>
    <t>вх. № 1386-04/23 от 03.04.2023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</si>
</sst>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R22" sqref="R22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32" t="s">
        <v>29</v>
      </c>
      <c r="H3" s="32"/>
      <c r="I3" s="32"/>
      <c r="J3" s="32"/>
      <c r="K3" s="32"/>
      <c r="L3" s="32"/>
      <c r="M3" s="32"/>
    </row>
    <row r="4" spans="1:13" x14ac:dyDescent="0.25">
      <c r="A4" s="6"/>
      <c r="B4" s="6"/>
      <c r="C4" s="6"/>
      <c r="D4" s="6"/>
      <c r="E4" s="3"/>
      <c r="F4" s="3"/>
      <c r="G4" s="26"/>
      <c r="H4" s="26"/>
      <c r="I4" s="16"/>
      <c r="J4" s="16"/>
      <c r="K4" s="16"/>
      <c r="L4" s="16"/>
      <c r="M4" s="27" t="s">
        <v>24</v>
      </c>
    </row>
    <row r="5" spans="1:13" x14ac:dyDescent="0.25">
      <c r="A5" s="6"/>
      <c r="B5" s="6"/>
      <c r="C5" s="6"/>
      <c r="D5" s="6"/>
      <c r="E5" s="3"/>
      <c r="F5" s="3"/>
      <c r="G5" s="26"/>
      <c r="H5" s="26"/>
      <c r="I5" s="16"/>
      <c r="J5" s="16"/>
      <c r="K5" s="16"/>
      <c r="L5" s="16"/>
      <c r="M5" s="27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6"/>
      <c r="H6" s="26"/>
      <c r="I6" s="16"/>
      <c r="J6" s="16"/>
      <c r="K6" s="16"/>
      <c r="L6" s="16"/>
      <c r="M6" s="27" t="s">
        <v>28</v>
      </c>
    </row>
    <row r="7" spans="1:13" x14ac:dyDescent="0.25">
      <c r="A7" s="6"/>
      <c r="B7" s="6"/>
      <c r="C7" s="6"/>
      <c r="D7" s="6"/>
      <c r="E7" s="3"/>
      <c r="F7" s="3"/>
      <c r="G7" s="26"/>
      <c r="H7" s="26"/>
      <c r="I7" s="16"/>
      <c r="J7" s="16"/>
      <c r="K7" s="16"/>
      <c r="L7" s="16"/>
      <c r="M7" s="26"/>
    </row>
    <row r="8" spans="1:13" x14ac:dyDescent="0.25">
      <c r="A8" s="6"/>
      <c r="B8" s="6"/>
      <c r="C8" s="6"/>
      <c r="D8" s="6"/>
      <c r="E8" s="3"/>
      <c r="F8" s="3"/>
      <c r="G8" s="26"/>
      <c r="H8" s="26"/>
      <c r="I8" s="16"/>
      <c r="J8" s="16"/>
      <c r="K8" s="16"/>
      <c r="L8" s="16"/>
      <c r="M8" s="28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8" t="s">
        <v>17</v>
      </c>
      <c r="K12" s="38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8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5" ht="54.6" customHeight="1" x14ac:dyDescent="0.25">
      <c r="A17" s="42" t="s">
        <v>11</v>
      </c>
      <c r="B17" s="43"/>
      <c r="C17" s="44"/>
      <c r="D17" s="43"/>
      <c r="E17" s="29" t="s">
        <v>37</v>
      </c>
      <c r="F17" s="29" t="s">
        <v>38</v>
      </c>
      <c r="G17" s="29" t="s">
        <v>39</v>
      </c>
      <c r="H17" s="8"/>
      <c r="I17" s="9"/>
      <c r="J17" s="9"/>
      <c r="K17" s="9"/>
      <c r="L17" s="9"/>
      <c r="M17" s="8"/>
    </row>
    <row r="18" spans="1:15" ht="30" customHeight="1" x14ac:dyDescent="0.25">
      <c r="A18" s="33" t="s">
        <v>0</v>
      </c>
      <c r="B18" s="33" t="s">
        <v>1</v>
      </c>
      <c r="C18" s="33" t="s">
        <v>2</v>
      </c>
      <c r="D18" s="33"/>
      <c r="E18" s="8" t="s">
        <v>25</v>
      </c>
      <c r="F18" s="8" t="s">
        <v>26</v>
      </c>
      <c r="G18" s="8" t="s">
        <v>27</v>
      </c>
      <c r="H18" s="45" t="s">
        <v>12</v>
      </c>
      <c r="I18" s="33" t="s">
        <v>8</v>
      </c>
      <c r="J18" s="33" t="s">
        <v>9</v>
      </c>
      <c r="K18" s="33" t="s">
        <v>10</v>
      </c>
      <c r="L18" s="33" t="s">
        <v>6</v>
      </c>
      <c r="M18" s="41" t="s">
        <v>7</v>
      </c>
    </row>
    <row r="19" spans="1:15" x14ac:dyDescent="0.25">
      <c r="A19" s="34"/>
      <c r="B19" s="34"/>
      <c r="C19" s="10" t="s">
        <v>3</v>
      </c>
      <c r="D19" s="10" t="s">
        <v>4</v>
      </c>
      <c r="E19" s="17" t="s">
        <v>5</v>
      </c>
      <c r="F19" s="8" t="s">
        <v>5</v>
      </c>
      <c r="G19" s="8" t="s">
        <v>5</v>
      </c>
      <c r="H19" s="46"/>
      <c r="I19" s="33"/>
      <c r="J19" s="33"/>
      <c r="K19" s="33"/>
      <c r="L19" s="33"/>
      <c r="M19" s="41"/>
    </row>
    <row r="20" spans="1:15" ht="30" x14ac:dyDescent="0.25">
      <c r="A20" s="12">
        <v>1</v>
      </c>
      <c r="B20" s="25" t="s">
        <v>30</v>
      </c>
      <c r="C20" s="31" t="s">
        <v>34</v>
      </c>
      <c r="D20" s="19">
        <v>7000</v>
      </c>
      <c r="E20" s="18">
        <v>50</v>
      </c>
      <c r="F20" s="13">
        <v>46</v>
      </c>
      <c r="G20" s="30">
        <v>52</v>
      </c>
      <c r="H20" s="23">
        <f t="shared" ref="H20:H24" si="0">AVERAGE(E20:G20)</f>
        <v>49.333333333333336</v>
      </c>
      <c r="I20" s="24">
        <f t="shared" ref="I20:I24" si="1" xml:space="preserve"> COUNT(E20:G20)</f>
        <v>3</v>
      </c>
      <c r="J20" s="24">
        <f t="shared" ref="J20:J24" si="2">STDEV(E20:G20)</f>
        <v>3.0550504633038931</v>
      </c>
      <c r="K20" s="24">
        <f t="shared" ref="K20:K24" si="3">J20/H20*100</f>
        <v>6.1926698580484318</v>
      </c>
      <c r="L20" s="24" t="str">
        <f t="shared" ref="L20:L24" si="4">IF(K20&lt;33,"ОДНОРОДНЫЕ","НЕОДНОРОДНЫЕ")</f>
        <v>ОДНОРОДНЫЕ</v>
      </c>
      <c r="M20" s="23">
        <f t="shared" ref="M20:M24" si="5">D20*H20</f>
        <v>345333.33333333337</v>
      </c>
    </row>
    <row r="21" spans="1:15" ht="30" x14ac:dyDescent="0.25">
      <c r="A21" s="12">
        <v>2</v>
      </c>
      <c r="B21" s="25" t="s">
        <v>31</v>
      </c>
      <c r="C21" s="31" t="s">
        <v>34</v>
      </c>
      <c r="D21" s="47">
        <v>25000</v>
      </c>
      <c r="E21" s="18">
        <v>53</v>
      </c>
      <c r="F21" s="13">
        <v>51.5</v>
      </c>
      <c r="G21" s="30">
        <v>55</v>
      </c>
      <c r="H21" s="23">
        <f t="shared" si="0"/>
        <v>53.166666666666664</v>
      </c>
      <c r="I21" s="24">
        <f t="shared" si="1"/>
        <v>3</v>
      </c>
      <c r="J21" s="24">
        <f t="shared" si="2"/>
        <v>1.7559422921421231</v>
      </c>
      <c r="K21" s="24">
        <f t="shared" si="3"/>
        <v>3.3027127751889465</v>
      </c>
      <c r="L21" s="24" t="str">
        <f t="shared" si="4"/>
        <v>ОДНОРОДНЫЕ</v>
      </c>
      <c r="M21" s="23">
        <f t="shared" si="5"/>
        <v>1329166.6666666665</v>
      </c>
    </row>
    <row r="22" spans="1:15" x14ac:dyDescent="0.25">
      <c r="A22" s="12">
        <v>3</v>
      </c>
      <c r="B22" s="25" t="s">
        <v>36</v>
      </c>
      <c r="C22" s="31" t="s">
        <v>34</v>
      </c>
      <c r="D22" s="19">
        <v>3120</v>
      </c>
      <c r="E22" s="18">
        <v>3.5</v>
      </c>
      <c r="F22" s="13">
        <v>3</v>
      </c>
      <c r="G22" s="30">
        <v>4</v>
      </c>
      <c r="H22" s="23">
        <f t="shared" si="0"/>
        <v>3.5</v>
      </c>
      <c r="I22" s="24">
        <f t="shared" si="1"/>
        <v>3</v>
      </c>
      <c r="J22" s="24">
        <f t="shared" si="2"/>
        <v>0.5</v>
      </c>
      <c r="K22" s="24">
        <f t="shared" si="3"/>
        <v>14.285714285714285</v>
      </c>
      <c r="L22" s="24" t="str">
        <f t="shared" si="4"/>
        <v>ОДНОРОДНЫЕ</v>
      </c>
      <c r="M22" s="23">
        <f t="shared" si="5"/>
        <v>10920</v>
      </c>
    </row>
    <row r="23" spans="1:15" ht="30" x14ac:dyDescent="0.25">
      <c r="A23" s="12">
        <v>4</v>
      </c>
      <c r="B23" s="25" t="s">
        <v>32</v>
      </c>
      <c r="C23" s="31" t="s">
        <v>34</v>
      </c>
      <c r="D23" s="19">
        <v>2100</v>
      </c>
      <c r="E23" s="18">
        <v>5</v>
      </c>
      <c r="F23" s="13">
        <v>4.2</v>
      </c>
      <c r="G23" s="30">
        <v>6</v>
      </c>
      <c r="H23" s="23">
        <f t="shared" si="0"/>
        <v>5.0666666666666664</v>
      </c>
      <c r="I23" s="24">
        <f t="shared" si="1"/>
        <v>3</v>
      </c>
      <c r="J23" s="24">
        <f t="shared" si="2"/>
        <v>0.9018499505645784</v>
      </c>
      <c r="K23" s="24">
        <f t="shared" si="3"/>
        <v>17.799670076932468</v>
      </c>
      <c r="L23" s="24" t="str">
        <f t="shared" si="4"/>
        <v>ОДНОРОДНЫЕ</v>
      </c>
      <c r="M23" s="23">
        <f t="shared" si="5"/>
        <v>10640</v>
      </c>
    </row>
    <row r="24" spans="1:15" ht="30" x14ac:dyDescent="0.25">
      <c r="A24" s="12">
        <v>5</v>
      </c>
      <c r="B24" s="25" t="s">
        <v>33</v>
      </c>
      <c r="C24" s="31" t="s">
        <v>34</v>
      </c>
      <c r="D24" s="47">
        <v>20000</v>
      </c>
      <c r="E24" s="13">
        <v>6.5</v>
      </c>
      <c r="F24" s="13">
        <v>6</v>
      </c>
      <c r="G24" s="30">
        <v>7</v>
      </c>
      <c r="H24" s="23">
        <f t="shared" si="0"/>
        <v>6.5</v>
      </c>
      <c r="I24" s="24">
        <f t="shared" si="1"/>
        <v>3</v>
      </c>
      <c r="J24" s="24">
        <f t="shared" si="2"/>
        <v>0.5</v>
      </c>
      <c r="K24" s="24">
        <f t="shared" si="3"/>
        <v>7.6923076923076925</v>
      </c>
      <c r="L24" s="24" t="str">
        <f t="shared" si="4"/>
        <v>ОДНОРОДНЫЕ</v>
      </c>
      <c r="M24" s="23">
        <f t="shared" si="5"/>
        <v>130000</v>
      </c>
    </row>
    <row r="25" spans="1:15" x14ac:dyDescent="0.25">
      <c r="A25" s="12"/>
      <c r="B25" s="22"/>
      <c r="C25" s="20"/>
      <c r="D25" s="14"/>
      <c r="E25" s="30">
        <f>SUMPRODUCT($D$20:$D$24,E20:E24)</f>
        <v>1826420</v>
      </c>
      <c r="F25" s="30">
        <f>SUMPRODUCT($D$20:$D$24,F20:F24)</f>
        <v>1747680</v>
      </c>
      <c r="G25" s="30">
        <f>SUMPRODUCT($D$20:$D$24,G20:G24)</f>
        <v>1904080</v>
      </c>
      <c r="H25" s="8"/>
      <c r="I25" s="9"/>
      <c r="J25" s="9"/>
      <c r="K25" s="9"/>
      <c r="L25" s="9"/>
      <c r="M25" s="11">
        <f>SUM(M20:M24)</f>
        <v>1826060</v>
      </c>
    </row>
    <row r="26" spans="1:15" x14ac:dyDescent="0.25">
      <c r="A26" s="6"/>
      <c r="B26" s="6"/>
      <c r="C26" s="6"/>
      <c r="D26" s="6"/>
      <c r="E26" s="3"/>
      <c r="F26" s="3"/>
      <c r="G26" s="3"/>
      <c r="H26" s="3"/>
      <c r="I26" s="6"/>
      <c r="J26" s="6"/>
      <c r="K26" s="6"/>
      <c r="L26" s="6"/>
      <c r="M26" s="3"/>
    </row>
    <row r="27" spans="1:15" s="6" customFormat="1" x14ac:dyDescent="0.25">
      <c r="A27" s="39" t="s">
        <v>20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5" s="6" customFormat="1" x14ac:dyDescent="0.25">
      <c r="A28" s="40" t="s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5" s="6" customFormat="1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5" s="16" customFormat="1" x14ac:dyDescent="0.25">
      <c r="A30" s="35" t="s">
        <v>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5"/>
      <c r="O30" s="15"/>
    </row>
    <row r="36" spans="12:12" x14ac:dyDescent="0.25">
      <c r="L36" s="21"/>
    </row>
  </sheetData>
  <mergeCells count="18">
    <mergeCell ref="L18:L19"/>
    <mergeCell ref="A18:A19"/>
    <mergeCell ref="G3:M3"/>
    <mergeCell ref="B18:B19"/>
    <mergeCell ref="C18:D18"/>
    <mergeCell ref="A30:M30"/>
    <mergeCell ref="A29:M29"/>
    <mergeCell ref="J12:K12"/>
    <mergeCell ref="B14:L14"/>
    <mergeCell ref="A27:M27"/>
    <mergeCell ref="A28:M28"/>
    <mergeCell ref="M18:M19"/>
    <mergeCell ref="A17:B17"/>
    <mergeCell ref="C17:D17"/>
    <mergeCell ref="H18:H19"/>
    <mergeCell ref="I18:I19"/>
    <mergeCell ref="J18:J19"/>
    <mergeCell ref="K18:K19"/>
  </mergeCells>
  <conditionalFormatting sqref="L20:L25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5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2023-04-03T04:44:23Z</dcterms:modified>
</cp:coreProperties>
</file>