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I21" i="1"/>
  <c r="J21" i="1"/>
  <c r="K21" i="1"/>
  <c r="F23" i="1"/>
  <c r="G23" i="1"/>
  <c r="L21" i="1" l="1"/>
  <c r="M21" i="1" s="1"/>
  <c r="N21" i="1"/>
  <c r="H23" i="1"/>
  <c r="J22" i="1" l="1"/>
  <c r="I22" i="1" l="1"/>
  <c r="N22" i="1" s="1"/>
  <c r="N23" i="1" s="1"/>
  <c r="K22" i="1"/>
  <c r="L22" i="1" l="1"/>
  <c r="M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<sst xmlns="http://schemas.openxmlformats.org/spreadsheetml/2006/main" count="42" uniqueCount="38">
  <si>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</si>
  <si>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</si>
  <si>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</si>
  <si>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</si>
  <si>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</si>
  <si>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</si>
  <si>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</si>
  <si>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</si>
  <si>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</si>
  <si>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</si>
  <si>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</si>
  <si>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</si>
  <si>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</si>
  <si>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</si>
  <si>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</si>
  <si>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</si>
  <si>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</si>
  <si>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</si>
  <si>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</si>
  <si>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</si>
  <si>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</si>
  <si>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</si>
  <si>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</si>
  <si>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</si>
  <si>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</si>
  <si>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</si>
  <si>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</si>
  <si>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</si>
  <si>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</si>
  <si>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медицинских расходных материалов (шприцы, трубки) к инъекционной системе для компьютерной томографии  путем запроса котировок</t>
  </si>
  <si>
    <t>Шприц к инъекционной системе для КТ
MEDRAD Salient D, каталожный номер
ZY6322</t>
  </si>
  <si>
    <t>Трубка удлинительная с Т-коннектором к инъекционной системе MEDRAD Salient D каталожный номер ZY 5152</t>
  </si>
  <si>
    <t>набор</t>
  </si>
  <si>
    <t>вх. № 1136-03/23 от 13.03.2023</t>
  </si>
  <si>
    <t>вх. № 1137-03/23 от 13.03.2023</t>
  </si>
  <si>
    <t>вх. № 1138-03/23 от 13.03.2023</t>
  </si>
  <si>
    <t>Исходя из имеющегося у Заказчика объёма финансового обеспечения для осуществления закупки НМЦД устанавливается в размере 1 005 000 руб. (один миллион пять тысяч рублей 00 копеек)</t>
  </si>
  <si>
    <t>№ 081-23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</si>
</sst>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5" zoomScaleNormal="85" zoomScalePageLayoutView="70" workbookViewId="0">
      <selection activeCell="P11" sqref="P11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ht="25.5" customHeight="1" x14ac:dyDescent="0.25">
      <c r="A4" s="7"/>
      <c r="B4" s="7"/>
      <c r="C4" s="7"/>
      <c r="D4" s="7"/>
      <c r="E4" s="3"/>
      <c r="F4" s="3"/>
      <c r="G4" s="30" t="s">
        <v>29</v>
      </c>
      <c r="H4" s="30"/>
      <c r="I4" s="30"/>
      <c r="J4" s="30"/>
      <c r="K4" s="30"/>
      <c r="L4" s="30"/>
      <c r="M4" s="30"/>
      <c r="N4" s="30"/>
    </row>
    <row r="5" spans="1:14" ht="20.2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37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34" t="s">
        <v>20</v>
      </c>
      <c r="L13" s="34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34" t="s">
        <v>19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7" t="s">
        <v>14</v>
      </c>
      <c r="B18" s="38"/>
      <c r="C18" s="39"/>
      <c r="D18" s="38"/>
      <c r="E18" s="27" t="s">
        <v>33</v>
      </c>
      <c r="F18" s="27" t="s">
        <v>34</v>
      </c>
      <c r="G18" s="27" t="s">
        <v>35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8" t="s">
        <v>0</v>
      </c>
      <c r="B19" s="28" t="s">
        <v>1</v>
      </c>
      <c r="C19" s="28" t="s">
        <v>2</v>
      </c>
      <c r="D19" s="28"/>
      <c r="E19" s="11" t="s">
        <v>5</v>
      </c>
      <c r="F19" s="11" t="s">
        <v>7</v>
      </c>
      <c r="G19" s="11" t="s">
        <v>8</v>
      </c>
      <c r="H19" s="11" t="s">
        <v>22</v>
      </c>
      <c r="I19" s="40" t="s">
        <v>15</v>
      </c>
      <c r="J19" s="28" t="s">
        <v>11</v>
      </c>
      <c r="K19" s="28" t="s">
        <v>12</v>
      </c>
      <c r="L19" s="28" t="s">
        <v>13</v>
      </c>
      <c r="M19" s="28" t="s">
        <v>9</v>
      </c>
      <c r="N19" s="36" t="s">
        <v>10</v>
      </c>
    </row>
    <row r="20" spans="1:16" ht="30" x14ac:dyDescent="0.25">
      <c r="A20" s="29"/>
      <c r="B20" s="29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41"/>
      <c r="J20" s="28"/>
      <c r="K20" s="28"/>
      <c r="L20" s="28"/>
      <c r="M20" s="28"/>
      <c r="N20" s="36"/>
    </row>
    <row r="21" spans="1:16" ht="45" x14ac:dyDescent="0.25">
      <c r="A21" s="17">
        <v>1</v>
      </c>
      <c r="B21" s="25" t="s">
        <v>30</v>
      </c>
      <c r="C21" s="23" t="s">
        <v>32</v>
      </c>
      <c r="D21" s="23">
        <v>500</v>
      </c>
      <c r="E21" s="14">
        <v>1600</v>
      </c>
      <c r="F21" s="24">
        <v>1650</v>
      </c>
      <c r="G21" s="24">
        <v>1675</v>
      </c>
      <c r="H21" s="24"/>
      <c r="I21" s="24">
        <f t="shared" ref="I21" si="0">AVERAGE(E21:H21)</f>
        <v>1641.6666666666667</v>
      </c>
      <c r="J21" s="22">
        <f xml:space="preserve"> COUNT(E21:G21)</f>
        <v>3</v>
      </c>
      <c r="K21" s="22">
        <f t="shared" ref="K21" si="1">STDEV(E21:H21)</f>
        <v>38.188130791298668</v>
      </c>
      <c r="L21" s="22">
        <f t="shared" ref="L21" si="2">K21/I21*100</f>
        <v>2.3261805558151472</v>
      </c>
      <c r="M21" s="22" t="str">
        <f t="shared" ref="M21" si="3">IF(L21&lt;33,"ОДНОРОДНЫЕ","НЕОДНОРОДНЫЕ")</f>
        <v>ОДНОРОДНЫЕ</v>
      </c>
      <c r="N21" s="24">
        <f>D21*I21</f>
        <v>820833.33333333337</v>
      </c>
    </row>
    <row r="22" spans="1:16" ht="45" x14ac:dyDescent="0.25">
      <c r="A22" s="17">
        <v>2</v>
      </c>
      <c r="B22" s="26" t="s">
        <v>31</v>
      </c>
      <c r="C22" s="21" t="s">
        <v>32</v>
      </c>
      <c r="D22" s="21">
        <v>500</v>
      </c>
      <c r="E22" s="14">
        <v>410</v>
      </c>
      <c r="F22" s="11">
        <v>413</v>
      </c>
      <c r="G22" s="11">
        <v>415.5</v>
      </c>
      <c r="H22" s="11"/>
      <c r="I22" s="11">
        <f t="shared" ref="I22" si="4">AVERAGE(E22:H22)</f>
        <v>412.83333333333331</v>
      </c>
      <c r="J22" s="12">
        <f xml:space="preserve"> COUNT(E22:G22)</f>
        <v>3</v>
      </c>
      <c r="K22" s="12">
        <f t="shared" ref="K22" si="5">STDEV(E22:H22)</f>
        <v>2.753785273643051</v>
      </c>
      <c r="L22" s="12">
        <f t="shared" ref="L22" si="6">K22/I22*100</f>
        <v>0.6670452822712275</v>
      </c>
      <c r="M22" s="12" t="str">
        <f t="shared" ref="M22" si="7">IF(L22&lt;33,"ОДНОРОДНЫЕ","НЕОДНОРОДНЫЕ")</f>
        <v>ОДНОРОДНЫЕ</v>
      </c>
      <c r="N22" s="11">
        <f>D22*I22</f>
        <v>206416.66666666666</v>
      </c>
    </row>
    <row r="23" spans="1:16" x14ac:dyDescent="0.25">
      <c r="A23" s="13"/>
      <c r="B23" s="18"/>
      <c r="C23" s="19"/>
      <c r="D23" s="20"/>
      <c r="E23" s="11">
        <f>SUMPRODUCT($D$21:$D$22,E21:E22)</f>
        <v>1005000</v>
      </c>
      <c r="F23" s="24">
        <f t="shared" ref="F23:G23" si="8">SUMPRODUCT($D$21:$D$22,F21:F22)</f>
        <v>1031500</v>
      </c>
      <c r="G23" s="24">
        <f t="shared" si="8"/>
        <v>1045250</v>
      </c>
      <c r="H23" s="16" t="e">
        <f>SUMPRODUCT($D$22:$D$22,H22:H22)</f>
        <v>#VALUE!</v>
      </c>
      <c r="I23" s="11"/>
      <c r="J23" s="12"/>
      <c r="K23" s="12"/>
      <c r="L23" s="12"/>
      <c r="M23" s="12"/>
      <c r="N23" s="15">
        <f>SUM(N21:N22)</f>
        <v>1027250</v>
      </c>
    </row>
    <row r="24" spans="1:16" x14ac:dyDescent="0.25">
      <c r="A24" s="7"/>
      <c r="B24" s="7"/>
      <c r="C24" s="7"/>
      <c r="D24" s="7"/>
      <c r="E24" s="3"/>
      <c r="F24" s="3"/>
      <c r="G24" s="3"/>
      <c r="H24" s="3"/>
      <c r="I24" s="3"/>
      <c r="J24" s="7"/>
      <c r="K24" s="7"/>
      <c r="L24" s="7"/>
      <c r="M24" s="7"/>
      <c r="N24" s="3"/>
    </row>
    <row r="25" spans="1:16" s="7" customFormat="1" ht="33.6" customHeight="1" x14ac:dyDescent="0.25">
      <c r="A25" s="35" t="s">
        <v>24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6" s="7" customFormat="1" x14ac:dyDescent="0.25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6" s="7" customFormat="1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6" s="7" customFormat="1" x14ac:dyDescent="0.25">
      <c r="A28" s="31" t="s">
        <v>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9"/>
      <c r="P28" s="9"/>
    </row>
  </sheetData>
  <mergeCells count="18">
    <mergeCell ref="A28:N28"/>
    <mergeCell ref="A27:N27"/>
    <mergeCell ref="K13:L13"/>
    <mergeCell ref="B15:M15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G4:N4"/>
    <mergeCell ref="B19:B20"/>
    <mergeCell ref="C19:D19"/>
  </mergeCells>
  <conditionalFormatting sqref="M21:M23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3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2023-04-03T07:56:58Z</dcterms:modified>
</cp:coreProperties>
</file>