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J20" i="1"/>
  <c r="O20" i="1" s="1"/>
  <c r="K20" i="1"/>
  <c r="L20" i="1"/>
  <c r="J21" i="1"/>
  <c r="O21" i="1" s="1"/>
  <c r="K21" i="1"/>
  <c r="L21" i="1"/>
  <c r="J22" i="1"/>
  <c r="O22" i="1" s="1"/>
  <c r="K22" i="1"/>
  <c r="L22" i="1"/>
  <c r="E24" i="1"/>
  <c r="M21" i="1" l="1"/>
  <c r="N21" i="1" s="1"/>
  <c r="M20" i="1"/>
  <c r="N20" i="1" s="1"/>
  <c r="M22" i="1"/>
  <c r="N22" i="1" s="1"/>
  <c r="C17" i="1"/>
  <c r="J23" i="1" l="1"/>
  <c r="O23" i="1" s="1"/>
  <c r="O24" i="1" s="1"/>
  <c r="K23" i="1"/>
  <c r="L23" i="1"/>
  <c r="J24" i="1" l="1"/>
  <c r="M23" i="1"/>
  <c r="N23" i="1" s="1"/>
  <c r="K24" i="1"/>
  <c r="L24" i="1"/>
  <c r="M24" i="1" l="1"/>
</calcChain>
</file>

<file path=xl/sharedStrings.xml><?xml version="1.0" encoding="utf-8"?>
<sst xmlns="http://schemas.openxmlformats.org/spreadsheetml/2006/main" count="49" uniqueCount="43">
  <si>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</si>
  <si>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</si>
  <si>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</si>
  <si>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</si>
  <si>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</si>
  <si>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</si>
  <si>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</si>
  <si>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</si>
  <si>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</si>
  <si>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</si>
  <si>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</si>
  <si>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</si>
  <si>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</si>
  <si>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</si>
  <si>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</si>
  <si>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</si>
  <si>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</si>
  <si>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</si>
  <si>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</si>
  <si>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</si>
  <si>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</si>
  <si>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</si>
  <si>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</si>
  <si>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</si>
  <si>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</si>
  <si>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</si>
  <si>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</si>
  <si>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</si>
  <si>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</si>
  <si>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</si>
  <si>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№ 205-23</t>
  </si>
  <si>
    <t>Шкаф пожарный ШПК-310 или эквивалент</t>
  </si>
  <si>
    <t>Шкаф пожарный ШПК-315 НО или эквивалент</t>
  </si>
  <si>
    <t>Демонтаж пожарных шкафов</t>
  </si>
  <si>
    <t>Монтаж пожарных шкафов</t>
  </si>
  <si>
    <t>Шт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</si>
  <si>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</si>
  <si>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138700 руб. (сто тридцать восемь тысяч семьсот рублей 00 копеек)</t>
  </si>
  <si>
    <t xml:space="preserve">на поставку, демонтаж и монтаж пожарных шкафов в здании поликлиники ОГАУЗ «ИГКБ №8»  </t>
  </si>
  <si>
    <t>путем запроса котировок в электронной форме, участниками которого могут являться</t>
  </si>
  <si>
    <t>Вх. № 3312-08/23 от 23.08.2023</t>
  </si>
  <si>
    <t>Вх. № 3311-08/23 от 23.08.2023</t>
  </si>
  <si>
    <t>Вх. № 3310-08/23 от 23.08.2023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</si>
</sst>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5" zoomScaleNormal="85" zoomScalePageLayoutView="70" workbookViewId="0">
      <selection activeCell="J33" sqref="J33"/>
    </sheetView>
  </sheetViews>
  <sheetFormatPr defaultRowHeight="15" x14ac:dyDescent="0.25"/>
  <cols>
    <col min="1" max="1" width="9.140625" style="2"/>
    <col min="2" max="2" width="53.140625" style="2" customWidth="1"/>
    <col min="3" max="3" width="9.140625" style="2"/>
    <col min="4" max="4" width="9.140625" style="9"/>
    <col min="5" max="5" width="17.85546875" style="3" customWidth="1"/>
    <col min="6" max="6" width="17.28515625" style="3" customWidth="1"/>
    <col min="7" max="7" width="16.28515625" style="3" customWidth="1"/>
    <col min="8" max="8" width="14.7109375" style="3" hidden="1" customWidth="1"/>
    <col min="9" max="9" width="14.42578125" style="3" hidden="1" customWidth="1"/>
    <col min="10" max="10" width="14.855468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6.42578125" style="3" customWidth="1"/>
    <col min="16" max="16" width="9.7109375" style="1" bestFit="1" customWidth="1"/>
    <col min="17" max="17" width="11.28515625" style="1" customWidth="1"/>
    <col min="18" max="18" width="13.7109375" style="1" customWidth="1"/>
    <col min="19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38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39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29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30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2" t="s">
        <v>20</v>
      </c>
      <c r="M12" s="32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s="5" customFormat="1" ht="51" customHeight="1" x14ac:dyDescent="0.25">
      <c r="A17" s="35" t="s">
        <v>14</v>
      </c>
      <c r="B17" s="36"/>
      <c r="C17" s="37">
        <f>E24</f>
        <v>138700</v>
      </c>
      <c r="D17" s="36"/>
      <c r="E17" s="27" t="s">
        <v>40</v>
      </c>
      <c r="F17" s="29" t="s">
        <v>41</v>
      </c>
      <c r="G17" s="29" t="s">
        <v>42</v>
      </c>
      <c r="H17" s="14"/>
      <c r="I17" s="14"/>
      <c r="J17" s="15"/>
      <c r="K17" s="16"/>
      <c r="L17" s="16"/>
      <c r="M17" s="16"/>
      <c r="N17" s="16"/>
      <c r="O17" s="15"/>
    </row>
    <row r="18" spans="1:18" s="5" customFormat="1" ht="30" customHeight="1" x14ac:dyDescent="0.25">
      <c r="A18" s="40" t="s">
        <v>0</v>
      </c>
      <c r="B18" s="40" t="s">
        <v>1</v>
      </c>
      <c r="C18" s="40" t="s">
        <v>2</v>
      </c>
      <c r="D18" s="40"/>
      <c r="E18" s="17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8" t="s">
        <v>15</v>
      </c>
      <c r="K18" s="40" t="s">
        <v>11</v>
      </c>
      <c r="L18" s="40" t="s">
        <v>12</v>
      </c>
      <c r="M18" s="40" t="s">
        <v>13</v>
      </c>
      <c r="N18" s="40" t="s">
        <v>9</v>
      </c>
      <c r="O18" s="34" t="s">
        <v>10</v>
      </c>
    </row>
    <row r="19" spans="1:18" s="5" customFormat="1" ht="30" x14ac:dyDescent="0.25">
      <c r="A19" s="40"/>
      <c r="B19" s="43"/>
      <c r="C19" s="24" t="s">
        <v>3</v>
      </c>
      <c r="D19" s="24" t="s">
        <v>4</v>
      </c>
      <c r="E19" s="47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9"/>
      <c r="K19" s="40"/>
      <c r="L19" s="40"/>
      <c r="M19" s="40"/>
      <c r="N19" s="40"/>
      <c r="O19" s="34"/>
    </row>
    <row r="20" spans="1:18" s="5" customFormat="1" x14ac:dyDescent="0.25">
      <c r="A20" s="30">
        <v>1</v>
      </c>
      <c r="B20" s="44" t="s">
        <v>31</v>
      </c>
      <c r="C20" s="45" t="s">
        <v>35</v>
      </c>
      <c r="D20" s="46">
        <v>2</v>
      </c>
      <c r="E20" s="45">
        <v>7950</v>
      </c>
      <c r="F20" s="17">
        <v>8000</v>
      </c>
      <c r="G20" s="29">
        <v>8150</v>
      </c>
      <c r="H20" s="29"/>
      <c r="I20" s="29"/>
      <c r="J20" s="29">
        <f t="shared" ref="J20:J22" si="0">AVERAGE(E20:I20)</f>
        <v>8033.333333333333</v>
      </c>
      <c r="K20" s="28">
        <f t="shared" ref="K20:K22" si="1">COUNT(E20:I20)</f>
        <v>3</v>
      </c>
      <c r="L20" s="28">
        <f t="shared" ref="L20:L22" si="2">STDEV(E20:I20)</f>
        <v>104.08329997330664</v>
      </c>
      <c r="M20" s="28">
        <f t="shared" ref="M20:M22" si="3">L20/J20*100</f>
        <v>1.2956427382569291</v>
      </c>
      <c r="N20" s="28" t="str">
        <f t="shared" ref="N20:N22" si="4">IF(M20&lt;33,"ОДНОРОДНЫЕ","НЕОДНОРОДНЫЕ")</f>
        <v>ОДНОРОДНЫЕ</v>
      </c>
      <c r="O20" s="29">
        <f t="shared" ref="O20:O22" si="5">D20*J20</f>
        <v>16066.666666666666</v>
      </c>
    </row>
    <row r="21" spans="1:18" s="5" customFormat="1" x14ac:dyDescent="0.25">
      <c r="A21" s="30">
        <v>2</v>
      </c>
      <c r="B21" s="44" t="s">
        <v>32</v>
      </c>
      <c r="C21" s="45" t="s">
        <v>35</v>
      </c>
      <c r="D21" s="46">
        <v>6</v>
      </c>
      <c r="E21" s="45">
        <v>13800</v>
      </c>
      <c r="F21" s="17">
        <v>14000</v>
      </c>
      <c r="G21" s="29">
        <v>14600</v>
      </c>
      <c r="H21" s="29"/>
      <c r="I21" s="29"/>
      <c r="J21" s="29">
        <f t="shared" si="0"/>
        <v>14133.333333333334</v>
      </c>
      <c r="K21" s="28">
        <f t="shared" si="1"/>
        <v>3</v>
      </c>
      <c r="L21" s="28">
        <f t="shared" si="2"/>
        <v>416.33319989322655</v>
      </c>
      <c r="M21" s="28">
        <f t="shared" si="3"/>
        <v>2.9457537728294332</v>
      </c>
      <c r="N21" s="28" t="str">
        <f t="shared" si="4"/>
        <v>ОДНОРОДНЫЕ</v>
      </c>
      <c r="O21" s="29">
        <f t="shared" si="5"/>
        <v>84800</v>
      </c>
    </row>
    <row r="22" spans="1:18" s="5" customFormat="1" x14ac:dyDescent="0.25">
      <c r="A22" s="30">
        <v>3</v>
      </c>
      <c r="B22" s="44" t="s">
        <v>33</v>
      </c>
      <c r="C22" s="45" t="s">
        <v>36</v>
      </c>
      <c r="D22" s="46">
        <v>8</v>
      </c>
      <c r="E22" s="45">
        <v>2500</v>
      </c>
      <c r="F22" s="17">
        <v>3000</v>
      </c>
      <c r="G22" s="29">
        <v>3000</v>
      </c>
      <c r="H22" s="29"/>
      <c r="I22" s="29"/>
      <c r="J22" s="29">
        <f t="shared" si="0"/>
        <v>2833.3333333333335</v>
      </c>
      <c r="K22" s="28">
        <f t="shared" si="1"/>
        <v>3</v>
      </c>
      <c r="L22" s="28">
        <f t="shared" si="2"/>
        <v>288.67513459481285</v>
      </c>
      <c r="M22" s="28">
        <f t="shared" si="3"/>
        <v>10.188534162169864</v>
      </c>
      <c r="N22" s="28" t="str">
        <f t="shared" si="4"/>
        <v>ОДНОРОДНЫЕ</v>
      </c>
      <c r="O22" s="29">
        <f t="shared" si="5"/>
        <v>22666.666666666668</v>
      </c>
    </row>
    <row r="23" spans="1:18" s="5" customFormat="1" x14ac:dyDescent="0.25">
      <c r="A23" s="30">
        <v>4</v>
      </c>
      <c r="B23" s="44" t="s">
        <v>34</v>
      </c>
      <c r="C23" s="45" t="s">
        <v>36</v>
      </c>
      <c r="D23" s="46">
        <v>8</v>
      </c>
      <c r="E23" s="45">
        <v>2500</v>
      </c>
      <c r="F23" s="17">
        <v>3000</v>
      </c>
      <c r="G23" s="22">
        <v>3000</v>
      </c>
      <c r="H23" s="22"/>
      <c r="I23" s="22"/>
      <c r="J23" s="22">
        <f t="shared" ref="J23" si="6">AVERAGE(E23:I23)</f>
        <v>2833.3333333333335</v>
      </c>
      <c r="K23" s="23">
        <f t="shared" ref="K23" si="7">COUNT(E23:I23)</f>
        <v>3</v>
      </c>
      <c r="L23" s="23">
        <f t="shared" ref="L23" si="8">STDEV(E23:I23)</f>
        <v>288.67513459481285</v>
      </c>
      <c r="M23" s="23">
        <f t="shared" ref="M23" si="9">L23/J23*100</f>
        <v>10.188534162169864</v>
      </c>
      <c r="N23" s="23" t="str">
        <f t="shared" ref="N23" si="10">IF(M23&lt;33,"ОДНОРОДНЫЕ","НЕОДНОРОДНЫЕ")</f>
        <v>ОДНОРОДНЫЕ</v>
      </c>
      <c r="O23" s="22">
        <f t="shared" ref="O23" si="11">D23*J23</f>
        <v>22666.666666666668</v>
      </c>
    </row>
    <row r="24" spans="1:18" s="5" customFormat="1" x14ac:dyDescent="0.25">
      <c r="A24" s="23"/>
      <c r="B24" s="20" t="s">
        <v>25</v>
      </c>
      <c r="C24" s="18"/>
      <c r="D24" s="19"/>
      <c r="E24" s="31">
        <f>SUMPRODUCT(D20:D23,E20:E23)</f>
        <v>138700</v>
      </c>
      <c r="F24" s="29">
        <f>SUMPRODUCT(D20:D23,F20:F23)</f>
        <v>148000</v>
      </c>
      <c r="G24" s="29">
        <f>SUMPRODUCT(D20:D23,G20:G23)</f>
        <v>151900</v>
      </c>
      <c r="H24" s="22"/>
      <c r="I24" s="22"/>
      <c r="J24" s="22">
        <f>AVERAGE(E24:I24)</f>
        <v>146200</v>
      </c>
      <c r="K24" s="23">
        <f t="shared" ref="K24" si="12">COUNT(E24:I24)</f>
        <v>3</v>
      </c>
      <c r="L24" s="23">
        <f t="shared" ref="L24" si="13">STDEV(E24:I24)</f>
        <v>6781.5927332743895</v>
      </c>
      <c r="M24" s="23">
        <f t="shared" ref="M24" si="14">L24/J24*100</f>
        <v>4.6385723209811145</v>
      </c>
      <c r="N24" s="23"/>
      <c r="O24" s="22">
        <f>SUM(O20:O23)</f>
        <v>146200</v>
      </c>
      <c r="P24" s="25"/>
      <c r="Q24" s="25"/>
      <c r="R24" s="25"/>
    </row>
    <row r="25" spans="1:18" s="5" customFormat="1" ht="15" customHeight="1" x14ac:dyDescent="0.25">
      <c r="A25" s="21"/>
      <c r="B25" s="21"/>
      <c r="C25" s="21"/>
      <c r="D25" s="21"/>
      <c r="E25" s="4"/>
      <c r="F25" s="4"/>
      <c r="G25" s="4"/>
      <c r="H25" s="4"/>
      <c r="I25" s="4"/>
      <c r="J25" s="4"/>
      <c r="K25" s="21"/>
      <c r="L25" s="21"/>
      <c r="M25" s="21"/>
      <c r="N25" s="21"/>
      <c r="O25" s="4"/>
    </row>
    <row r="26" spans="1:18" s="21" customFormat="1" x14ac:dyDescent="0.25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8" s="21" customFormat="1" ht="24" customHeigh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8" s="21" customForma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R28" s="26"/>
    </row>
    <row r="29" spans="1:18" s="10" customFormat="1" ht="30" customHeight="1" x14ac:dyDescent="0.25">
      <c r="A29" s="41" t="s">
        <v>37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4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:N24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2023-08-29T02:02:43Z</dcterms:modified>
</cp:coreProperties>
</file>