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F46" i="1"/>
  <c r="G46" i="1"/>
  <c r="E46" i="1"/>
  <c r="H20" i="1"/>
  <c r="M20" i="1" s="1"/>
  <c r="I20" i="1"/>
  <c r="J20" i="1"/>
  <c r="H21" i="1"/>
  <c r="I21" i="1"/>
  <c r="J21" i="1"/>
  <c r="K21" i="1"/>
  <c r="L21" i="1" s="1"/>
  <c r="M21" i="1"/>
  <c r="H22" i="1"/>
  <c r="I22" i="1"/>
  <c r="J22" i="1"/>
  <c r="K22" i="1"/>
  <c r="L22" i="1" s="1"/>
  <c r="M22" i="1"/>
  <c r="H23" i="1"/>
  <c r="K23" i="1" s="1"/>
  <c r="L23" i="1" s="1"/>
  <c r="I23" i="1"/>
  <c r="J23" i="1"/>
  <c r="H24" i="1"/>
  <c r="M24" i="1" s="1"/>
  <c r="I24" i="1"/>
  <c r="J24" i="1"/>
  <c r="K24" i="1" s="1"/>
  <c r="L24" i="1" s="1"/>
  <c r="H25" i="1"/>
  <c r="M25" i="1" s="1"/>
  <c r="I25" i="1"/>
  <c r="J25" i="1"/>
  <c r="K25" i="1" s="1"/>
  <c r="L25" i="1" s="1"/>
  <c r="H26" i="1"/>
  <c r="M26" i="1" s="1"/>
  <c r="I26" i="1"/>
  <c r="J26" i="1"/>
  <c r="K26" i="1" s="1"/>
  <c r="L26" i="1" s="1"/>
  <c r="H27" i="1"/>
  <c r="I27" i="1"/>
  <c r="J27" i="1"/>
  <c r="K27" i="1" s="1"/>
  <c r="L27" i="1" s="1"/>
  <c r="M27" i="1"/>
  <c r="H28" i="1"/>
  <c r="M28" i="1" s="1"/>
  <c r="I28" i="1"/>
  <c r="J28" i="1"/>
  <c r="K28" i="1" s="1"/>
  <c r="L28" i="1" s="1"/>
  <c r="H29" i="1"/>
  <c r="I29" i="1"/>
  <c r="J29" i="1"/>
  <c r="H30" i="1"/>
  <c r="K30" i="1" s="1"/>
  <c r="L30" i="1" s="1"/>
  <c r="I30" i="1"/>
  <c r="J30" i="1"/>
  <c r="H31" i="1"/>
  <c r="I31" i="1"/>
  <c r="J31" i="1"/>
  <c r="K31" i="1" s="1"/>
  <c r="L31" i="1" s="1"/>
  <c r="M31" i="1"/>
  <c r="H32" i="1"/>
  <c r="I32" i="1"/>
  <c r="J32" i="1"/>
  <c r="H33" i="1"/>
  <c r="M33" i="1" s="1"/>
  <c r="I33" i="1"/>
  <c r="J33" i="1"/>
  <c r="K33" i="1" s="1"/>
  <c r="L33" i="1" s="1"/>
  <c r="H34" i="1"/>
  <c r="M34" i="1" s="1"/>
  <c r="I34" i="1"/>
  <c r="J34" i="1"/>
  <c r="K34" i="1" s="1"/>
  <c r="L34" i="1" s="1"/>
  <c r="H35" i="1"/>
  <c r="M35" i="1" s="1"/>
  <c r="I35" i="1"/>
  <c r="J35" i="1"/>
  <c r="K35" i="1" s="1"/>
  <c r="L35" i="1" s="1"/>
  <c r="K32" i="1" l="1"/>
  <c r="L32" i="1" s="1"/>
  <c r="M30" i="1"/>
  <c r="K29" i="1"/>
  <c r="L29" i="1" s="1"/>
  <c r="M32" i="1"/>
  <c r="M29" i="1"/>
  <c r="M23" i="1"/>
  <c r="K20" i="1"/>
  <c r="L20" i="1" s="1"/>
  <c r="H36" i="1"/>
  <c r="I36" i="1"/>
  <c r="J36" i="1"/>
  <c r="H37" i="1"/>
  <c r="M37" i="1" s="1"/>
  <c r="I37" i="1"/>
  <c r="J37" i="1"/>
  <c r="H38" i="1"/>
  <c r="I38" i="1"/>
  <c r="J38" i="1"/>
  <c r="H39" i="1"/>
  <c r="M39" i="1" s="1"/>
  <c r="I39" i="1"/>
  <c r="J39" i="1"/>
  <c r="K39" i="1" s="1"/>
  <c r="L39" i="1" s="1"/>
  <c r="H40" i="1"/>
  <c r="I40" i="1"/>
  <c r="J40" i="1"/>
  <c r="K40" i="1" s="1"/>
  <c r="L40" i="1" s="1"/>
  <c r="M40" i="1"/>
  <c r="H41" i="1"/>
  <c r="M41" i="1" s="1"/>
  <c r="I41" i="1"/>
  <c r="J41" i="1"/>
  <c r="K41" i="1" l="1"/>
  <c r="L41" i="1" s="1"/>
  <c r="K37" i="1"/>
  <c r="L37" i="1" s="1"/>
  <c r="K36" i="1"/>
  <c r="L36" i="1" s="1"/>
  <c r="K38" i="1"/>
  <c r="L38" i="1" s="1"/>
  <c r="M38" i="1"/>
  <c r="M36" i="1"/>
  <c r="H42" i="1"/>
  <c r="M42" i="1" s="1"/>
  <c r="I42" i="1"/>
  <c r="J42" i="1"/>
  <c r="H43" i="1"/>
  <c r="M43" i="1" s="1"/>
  <c r="I43" i="1"/>
  <c r="J43" i="1"/>
  <c r="H44" i="1"/>
  <c r="M44" i="1" s="1"/>
  <c r="I44" i="1"/>
  <c r="J44" i="1"/>
  <c r="H45" i="1"/>
  <c r="M45" i="1" s="1"/>
  <c r="I45" i="1"/>
  <c r="J45" i="1"/>
  <c r="M46" i="1" l="1"/>
  <c r="K43" i="1"/>
  <c r="L43" i="1" s="1"/>
  <c r="K44" i="1"/>
  <c r="L44" i="1" s="1"/>
  <c r="K45" i="1"/>
  <c r="L45" i="1" s="1"/>
  <c r="K42" i="1"/>
  <c r="L42" i="1" s="1"/>
</calcChain>
</file>

<file path=xl/sharedStrings.xml><?xml version="1.0" encoding="utf-8"?>
<sst xmlns="http://schemas.openxmlformats.org/spreadsheetml/2006/main" count="89" uniqueCount="62">
  <si>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</si>
  <si>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</si>
  <si>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</si>
  <si>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</si>
  <si>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</si>
  <si>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</si>
  <si>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</si>
  <si>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</si>
  <si>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</si>
  <si>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</si>
  <si>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</si>
  <si>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</si>
  <si>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</si>
  <si>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</si>
  <si>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</si>
  <si>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</si>
  <si>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</si>
  <si>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</si>
  <si>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</si>
  <si>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</si>
  <si>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</si>
  <si>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</si>
  <si>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</si>
  <si>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</si>
  <si>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</si>
  <si>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</si>
  <si>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</si>
  <si>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</si>
  <si>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</si>
  <si>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199-23</t>
  </si>
  <si>
    <t>на поставку шовного материала</t>
  </si>
  <si>
    <t>вх. № 3199-08/23 от 16.08.2023</t>
  </si>
  <si>
    <t>вх. № 3200-08/23 от 16.08.2023</t>
  </si>
  <si>
    <t>вх. № 3201-08/23 от 16.08.2023</t>
  </si>
  <si>
    <t>упак</t>
  </si>
  <si>
    <t xml:space="preserve">Сургикрил 910. Фиолетовый. EP (3,5), USP (0), 90 cm. Игла колюще-режущая, HRT 36 длиной 36 мм, 1/2 Circle. уп № 12 или Эквивалент </t>
  </si>
  <si>
    <t>Сургикрил 910. Фиолетовый. EP (4), USP (1), 90 cm. Игла колюще-режущая, HRT 40 длиной 40 мм, 1/2 Circle. уп № 12 или Эквивалент</t>
  </si>
  <si>
    <t>Сургикрил 910. Фиолетовый. EP (3,5), USP (0), 75 cm. Игла колюще-режущая, HRT 30 длиной 30 мм, 1/2 Circle. уп № 12 или Эквивалент</t>
  </si>
  <si>
    <t>Сургикрил монофиламент. Фиолетовый. EP (3), USP (2/0), 75 cm. Игла колющая (taper point), HR 26 длиной 26 мм, 1/2 Circle. уп № 12 или Эквивалент</t>
  </si>
  <si>
    <t>Сургикрил 910. Фиолетовый. EP (4), USP (1), 90 cm. Игла колющая (taper point), HR 48 длиной 48 мм, 1/2 Circle. уп № 12 или Эквивалент</t>
  </si>
  <si>
    <t>Сургикрил 910. Фиолетовый. EP (5), USP (2), 90 cm. Игла колющая (taper point), HR 45 длиной 45 мм, 1/2 Circle. уп № 12 или Эквивалент</t>
  </si>
  <si>
    <t>Сургикрил 910. Фиолетовый. EP (4), USP (1), 100 cm. Игла колющая (taper point), HR 80 длиной 80 мм, 1/2 Circle. уп № 12 или Эквивалент</t>
  </si>
  <si>
    <t>ARMACRYL 910 PRO. Фиолетовый. EP (3), USP (2/0), 75 см. Игла колющая 26 мм, 1/2 окружности или Эквивалент</t>
  </si>
  <si>
    <t>Сургикрил 910. Фиолетовый. EP (4), USP (1), 75 cm. Игла колющая (taper point), HR 40 длиной 40 мм, 1/2 Circle. уп № 12 или Эквивалент</t>
  </si>
  <si>
    <t>Сургикрил 910. Фиолетовый. EP (3), USP (2/0), 75 cm. Игла колюще-режущая, HRT 30 длиной 30 мм, 1/2 Circle. уп № 12 или Эквивалент</t>
  </si>
  <si>
    <t>ARMACRYL 910 PRO. Фиолетовый. EP (4), USP (1), 75 см. Игла колющая 45 мм, 1/2 окружности или Эквивалент</t>
  </si>
  <si>
    <t>Сургикрил 910. Фиолетовый. EP (2), USP (3/0), 75 cm. Игла колющая (taper point), HR 22 длиной 22 мм, 1/2 Circle. уп № 12 или Эквивалент</t>
  </si>
  <si>
    <t>Полипропилен синий. EP (3,5), USP (0), 75 cm. Игла колющая (taper point), HR 40 длиной 40 мм, 1/2 Circle. уп № 12 или Эквивалент</t>
  </si>
  <si>
    <t>ARMACRYL MONOFILAMENT. Фиолетовый. EP (3,5), USP (0), 150 см - петля. Игла колющая 40 мм, 1/2 окружности или Эквивалент</t>
  </si>
  <si>
    <t>ARMACRYL MONOFILAMENT. Фиолетовый. EP (4), USP (1), 150 см - петля. Игла колющая 48 мм, 1/2 окружности или Эквивалент</t>
  </si>
  <si>
    <t>ПОЛИАМИД-К. Неокрашенный. EP (4), USP (1), 75 см. Игла колющая 30 мм, 1/2 окружности или Эквивалент</t>
  </si>
  <si>
    <t>ПОЛИАМИД-К. Неокрашенный. EP (5), USP (2), 75 см. Игла колющая 30 мм, 1/2 окружности или Эквивалент</t>
  </si>
  <si>
    <t>Комплект из трех кассет ARMACRYL 910 PRO. Фиолетовый.  EP (2), USP (3/0), 100 м +  EP (3,5), USP (0), 46 м  + EP (4), USP (1), 27 м или Эквивалент</t>
  </si>
  <si>
    <t>Сургикрил 910. Фиолетовый. EP (3), USP (2/0), 75 cm. Игла колюще-режущая, HRT 26 длиной 26 мм, 1/2 Circle. уп № 12 или Эквивалент</t>
  </si>
  <si>
    <t>Полиэстер зеленый. EP (2), USP (3/0), 75 cm. Игла обратно-режущая, HS 26 длиной 26 мм, 1/2 Circle. уп № 12 или Эквивалент</t>
  </si>
  <si>
    <t>ПОЛИАМИД-К. Неокрашенный. EP (3), USP (2/0), 75 см. Игла обратно-режущая 25 мм, 1/2 окружности или Эквивалент</t>
  </si>
  <si>
    <t>ПОЛИАМИД-К. Неокрашенный. EP (4), USP (1), 75 см. Игла обратно-режущая 35 мм, 1/2 окружности или Эквивалент</t>
  </si>
  <si>
    <t>ЛАВСАН-П. Неокрашенный. EP (3,5), USP (0), 75 см. Игла обратно-режущая 35 мм, 1/2 окружности или Эквивалент</t>
  </si>
  <si>
    <t>ARMALEN. Синий. EP (3,5), USP (0), 75 см. Игла обратно-режущая 35 мм, 1/2 окружности или Эквивалент</t>
  </si>
  <si>
    <t>Комплект из ТРЁХ кассет Dermafil+Vitafil POLYESTER EP 2,5 USP 2/0 100m*2 + EP 10 USP 8  30 м  и Кассетодержатель или Эквивалент</t>
  </si>
  <si>
    <t>Исходя из имеющегося у Заказчика объёма финансового обеспечения для осуществления закупки НМЦД устанавливается в размере 903263 руб. (девятьсот три тысячи двести шестьдесят три рубля 00 копеек)</t>
  </si>
  <si>
    <t>(в редакции с изменениями от 22.08.2023г.)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</si>
</sst>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zoomScale="85" zoomScaleNormal="85" zoomScalePageLayoutView="70" workbookViewId="0">
      <selection activeCell="I7" sqref="I7:M7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11.7109375" style="19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36" t="s">
        <v>30</v>
      </c>
      <c r="H3" s="36"/>
      <c r="I3" s="36"/>
      <c r="J3" s="36"/>
      <c r="K3" s="36"/>
      <c r="L3" s="36"/>
      <c r="M3" s="36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29</v>
      </c>
    </row>
    <row r="7" spans="2:13" x14ac:dyDescent="0.25">
      <c r="G7" s="12"/>
      <c r="H7" s="12"/>
      <c r="I7" s="50" t="s">
        <v>61</v>
      </c>
      <c r="J7" s="50"/>
      <c r="K7" s="50"/>
      <c r="L7" s="50"/>
      <c r="M7" s="50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0" t="s">
        <v>17</v>
      </c>
      <c r="K12" s="40"/>
      <c r="M12" s="1" t="s">
        <v>15</v>
      </c>
    </row>
    <row r="14" spans="2:13" x14ac:dyDescent="0.25">
      <c r="B14" s="40" t="s">
        <v>16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3" ht="54.6" customHeight="1" x14ac:dyDescent="0.25">
      <c r="A17" s="44" t="s">
        <v>11</v>
      </c>
      <c r="B17" s="45"/>
      <c r="C17" s="46">
        <f>G46</f>
        <v>903263</v>
      </c>
      <c r="D17" s="47"/>
      <c r="E17" s="33" t="s">
        <v>31</v>
      </c>
      <c r="F17" s="33" t="s">
        <v>32</v>
      </c>
      <c r="G17" s="33" t="s">
        <v>33</v>
      </c>
      <c r="H17" s="20"/>
      <c r="I17" s="17"/>
      <c r="J17" s="17"/>
      <c r="K17" s="17"/>
      <c r="L17" s="17"/>
      <c r="M17" s="20"/>
    </row>
    <row r="18" spans="1:13" ht="30" customHeight="1" x14ac:dyDescent="0.25">
      <c r="A18" s="34" t="s">
        <v>0</v>
      </c>
      <c r="B18" s="34" t="s">
        <v>1</v>
      </c>
      <c r="C18" s="34" t="s">
        <v>2</v>
      </c>
      <c r="D18" s="34"/>
      <c r="E18" s="20" t="s">
        <v>25</v>
      </c>
      <c r="F18" s="20" t="s">
        <v>26</v>
      </c>
      <c r="G18" s="20" t="s">
        <v>27</v>
      </c>
      <c r="H18" s="48" t="s">
        <v>12</v>
      </c>
      <c r="I18" s="34" t="s">
        <v>8</v>
      </c>
      <c r="J18" s="34" t="s">
        <v>9</v>
      </c>
      <c r="K18" s="34" t="s">
        <v>10</v>
      </c>
      <c r="L18" s="34" t="s">
        <v>6</v>
      </c>
      <c r="M18" s="43" t="s">
        <v>7</v>
      </c>
    </row>
    <row r="19" spans="1:13" x14ac:dyDescent="0.25">
      <c r="A19" s="35"/>
      <c r="B19" s="35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49"/>
      <c r="I19" s="34"/>
      <c r="J19" s="34"/>
      <c r="K19" s="34"/>
      <c r="L19" s="34"/>
      <c r="M19" s="43"/>
    </row>
    <row r="20" spans="1:13" s="29" customFormat="1" ht="45" x14ac:dyDescent="0.25">
      <c r="A20" s="4">
        <v>1</v>
      </c>
      <c r="B20" s="32" t="s">
        <v>35</v>
      </c>
      <c r="C20" s="31" t="s">
        <v>34</v>
      </c>
      <c r="D20" s="25">
        <v>4</v>
      </c>
      <c r="E20" s="9">
        <v>7617.75</v>
      </c>
      <c r="F20" s="5">
        <v>7472.65</v>
      </c>
      <c r="G20" s="30">
        <v>7255</v>
      </c>
      <c r="H20" s="30">
        <f t="shared" ref="H20:H35" si="0">AVERAGE(E20:G20)</f>
        <v>7448.4666666666672</v>
      </c>
      <c r="I20" s="32">
        <f t="shared" ref="I20:I35" si="1" xml:space="preserve"> COUNT(E20:G20)</f>
        <v>3</v>
      </c>
      <c r="J20" s="32">
        <f t="shared" ref="J20:J35" si="2">STDEV(E20:G20)</f>
        <v>182.58016275963095</v>
      </c>
      <c r="K20" s="32">
        <f t="shared" ref="K20:K35" si="3">J20/H20*100</f>
        <v>2.4512449465164772</v>
      </c>
      <c r="L20" s="32" t="str">
        <f t="shared" ref="L20:L35" si="4">IF(K20&lt;33,"ОДНОРОДНЫЕ","НЕОДНОРОДНЫЕ")</f>
        <v>ОДНОРОДНЫЕ</v>
      </c>
      <c r="M20" s="30">
        <f t="shared" ref="M20:M35" si="5">D20*H20</f>
        <v>29793.866666666669</v>
      </c>
    </row>
    <row r="21" spans="1:13" s="29" customFormat="1" ht="45" x14ac:dyDescent="0.25">
      <c r="A21" s="4">
        <v>2</v>
      </c>
      <c r="B21" s="32" t="s">
        <v>36</v>
      </c>
      <c r="C21" s="31" t="s">
        <v>34</v>
      </c>
      <c r="D21" s="25">
        <v>2</v>
      </c>
      <c r="E21" s="9">
        <v>7693.35</v>
      </c>
      <c r="F21" s="5">
        <v>7546.81</v>
      </c>
      <c r="G21" s="30">
        <v>7327</v>
      </c>
      <c r="H21" s="30">
        <f t="shared" si="0"/>
        <v>7522.3866666666663</v>
      </c>
      <c r="I21" s="32">
        <f t="shared" si="1"/>
        <v>3</v>
      </c>
      <c r="J21" s="32">
        <f t="shared" si="2"/>
        <v>184.39212302409615</v>
      </c>
      <c r="K21" s="32">
        <f t="shared" si="3"/>
        <v>2.4512449465164803</v>
      </c>
      <c r="L21" s="32" t="str">
        <f t="shared" si="4"/>
        <v>ОДНОРОДНЫЕ</v>
      </c>
      <c r="M21" s="30">
        <f t="shared" si="5"/>
        <v>15044.773333333333</v>
      </c>
    </row>
    <row r="22" spans="1:13" s="29" customFormat="1" ht="45" x14ac:dyDescent="0.25">
      <c r="A22" s="4">
        <v>3</v>
      </c>
      <c r="B22" s="32" t="s">
        <v>37</v>
      </c>
      <c r="C22" s="31" t="s">
        <v>34</v>
      </c>
      <c r="D22" s="25">
        <v>3</v>
      </c>
      <c r="E22" s="9">
        <v>7341.6</v>
      </c>
      <c r="F22" s="5">
        <v>7201.76</v>
      </c>
      <c r="G22" s="30">
        <v>6992</v>
      </c>
      <c r="H22" s="30">
        <f t="shared" si="0"/>
        <v>7178.4533333333338</v>
      </c>
      <c r="I22" s="32">
        <f t="shared" si="1"/>
        <v>3</v>
      </c>
      <c r="J22" s="32">
        <f t="shared" si="2"/>
        <v>175.96147457137712</v>
      </c>
      <c r="K22" s="32">
        <f t="shared" si="3"/>
        <v>2.4512449465164794</v>
      </c>
      <c r="L22" s="32" t="str">
        <f t="shared" si="4"/>
        <v>ОДНОРОДНЫЕ</v>
      </c>
      <c r="M22" s="30">
        <f t="shared" si="5"/>
        <v>21535.360000000001</v>
      </c>
    </row>
    <row r="23" spans="1:13" s="29" customFormat="1" ht="60" x14ac:dyDescent="0.25">
      <c r="A23" s="4">
        <v>4</v>
      </c>
      <c r="B23" s="32" t="s">
        <v>38</v>
      </c>
      <c r="C23" s="31" t="s">
        <v>34</v>
      </c>
      <c r="D23" s="25">
        <v>2</v>
      </c>
      <c r="E23" s="9">
        <v>6916.35</v>
      </c>
      <c r="F23" s="5">
        <v>6784.61</v>
      </c>
      <c r="G23" s="30">
        <v>6587</v>
      </c>
      <c r="H23" s="30">
        <f t="shared" si="0"/>
        <v>6762.6533333333327</v>
      </c>
      <c r="I23" s="32">
        <f t="shared" si="1"/>
        <v>3</v>
      </c>
      <c r="J23" s="32">
        <f t="shared" si="2"/>
        <v>165.76919808376158</v>
      </c>
      <c r="K23" s="32">
        <f t="shared" si="3"/>
        <v>2.4512449465164798</v>
      </c>
      <c r="L23" s="32" t="str">
        <f t="shared" si="4"/>
        <v>ОДНОРОДНЫЕ</v>
      </c>
      <c r="M23" s="30">
        <f t="shared" si="5"/>
        <v>13525.306666666665</v>
      </c>
    </row>
    <row r="24" spans="1:13" s="29" customFormat="1" ht="60" x14ac:dyDescent="0.25">
      <c r="A24" s="4">
        <v>5</v>
      </c>
      <c r="B24" s="32" t="s">
        <v>39</v>
      </c>
      <c r="C24" s="31" t="s">
        <v>34</v>
      </c>
      <c r="D24" s="25">
        <v>5</v>
      </c>
      <c r="E24" s="9">
        <v>6153</v>
      </c>
      <c r="F24" s="5">
        <v>6035.8</v>
      </c>
      <c r="G24" s="30">
        <v>5860</v>
      </c>
      <c r="H24" s="30">
        <f t="shared" si="0"/>
        <v>6016.2666666666664</v>
      </c>
      <c r="I24" s="32">
        <f t="shared" si="1"/>
        <v>3</v>
      </c>
      <c r="J24" s="32">
        <f t="shared" si="2"/>
        <v>147.473432635622</v>
      </c>
      <c r="K24" s="32">
        <f t="shared" si="3"/>
        <v>2.4512449465164776</v>
      </c>
      <c r="L24" s="32" t="str">
        <f t="shared" si="4"/>
        <v>ОДНОРОДНЫЕ</v>
      </c>
      <c r="M24" s="30">
        <f t="shared" si="5"/>
        <v>30081.333333333332</v>
      </c>
    </row>
    <row r="25" spans="1:13" s="29" customFormat="1" ht="60" x14ac:dyDescent="0.25">
      <c r="A25" s="4">
        <v>6</v>
      </c>
      <c r="B25" s="32" t="s">
        <v>40</v>
      </c>
      <c r="C25" s="31" t="s">
        <v>34</v>
      </c>
      <c r="D25" s="25">
        <v>5</v>
      </c>
      <c r="E25" s="9">
        <v>6240.15</v>
      </c>
      <c r="F25" s="5">
        <v>6121.29</v>
      </c>
      <c r="G25" s="30">
        <v>5943</v>
      </c>
      <c r="H25" s="30">
        <f t="shared" si="0"/>
        <v>6101.48</v>
      </c>
      <c r="I25" s="32">
        <f t="shared" si="1"/>
        <v>3</v>
      </c>
      <c r="J25" s="32">
        <f t="shared" si="2"/>
        <v>149.56222016271337</v>
      </c>
      <c r="K25" s="32">
        <f t="shared" si="3"/>
        <v>2.4512449465164745</v>
      </c>
      <c r="L25" s="32" t="str">
        <f t="shared" si="4"/>
        <v>ОДНОРОДНЫЕ</v>
      </c>
      <c r="M25" s="30">
        <f t="shared" si="5"/>
        <v>30507.399999999998</v>
      </c>
    </row>
    <row r="26" spans="1:13" s="29" customFormat="1" ht="60" x14ac:dyDescent="0.25">
      <c r="A26" s="4">
        <v>7</v>
      </c>
      <c r="B26" s="32" t="s">
        <v>41</v>
      </c>
      <c r="C26" s="31" t="s">
        <v>34</v>
      </c>
      <c r="D26" s="25">
        <v>1</v>
      </c>
      <c r="E26" s="9">
        <v>7513.8</v>
      </c>
      <c r="F26" s="5">
        <v>7370.68</v>
      </c>
      <c r="G26" s="30">
        <v>7156</v>
      </c>
      <c r="H26" s="30">
        <f t="shared" si="0"/>
        <v>7346.8266666666668</v>
      </c>
      <c r="I26" s="32">
        <f t="shared" si="1"/>
        <v>3</v>
      </c>
      <c r="J26" s="32">
        <f t="shared" si="2"/>
        <v>180.08871739599172</v>
      </c>
      <c r="K26" s="32">
        <f t="shared" si="3"/>
        <v>2.4512449465164785</v>
      </c>
      <c r="L26" s="32" t="str">
        <f t="shared" si="4"/>
        <v>ОДНОРОДНЫЕ</v>
      </c>
      <c r="M26" s="30">
        <f t="shared" si="5"/>
        <v>7346.8266666666668</v>
      </c>
    </row>
    <row r="27" spans="1:13" s="29" customFormat="1" ht="45" x14ac:dyDescent="0.25">
      <c r="A27" s="4">
        <v>8</v>
      </c>
      <c r="B27" s="32" t="s">
        <v>42</v>
      </c>
      <c r="C27" s="31" t="s">
        <v>34</v>
      </c>
      <c r="D27" s="25">
        <v>12</v>
      </c>
      <c r="E27" s="9">
        <v>4363.08</v>
      </c>
      <c r="F27" s="5">
        <v>4447.8</v>
      </c>
      <c r="G27" s="30">
        <v>4236</v>
      </c>
      <c r="H27" s="30">
        <f t="shared" si="0"/>
        <v>4348.96</v>
      </c>
      <c r="I27" s="32">
        <f t="shared" si="1"/>
        <v>3</v>
      </c>
      <c r="J27" s="32">
        <f t="shared" si="2"/>
        <v>106.60366222602306</v>
      </c>
      <c r="K27" s="32">
        <f t="shared" si="3"/>
        <v>2.4512449465164785</v>
      </c>
      <c r="L27" s="32" t="str">
        <f t="shared" si="4"/>
        <v>ОДНОРОДНЫЕ</v>
      </c>
      <c r="M27" s="30">
        <f t="shared" si="5"/>
        <v>52187.520000000004</v>
      </c>
    </row>
    <row r="28" spans="1:13" s="29" customFormat="1" ht="60" x14ac:dyDescent="0.25">
      <c r="A28" s="4">
        <v>9</v>
      </c>
      <c r="B28" s="32" t="s">
        <v>43</v>
      </c>
      <c r="C28" s="31" t="s">
        <v>34</v>
      </c>
      <c r="D28" s="25">
        <v>3</v>
      </c>
      <c r="E28" s="9">
        <v>5823.3</v>
      </c>
      <c r="F28" s="5">
        <v>5712.38</v>
      </c>
      <c r="G28" s="30">
        <v>5546</v>
      </c>
      <c r="H28" s="30">
        <f t="shared" si="0"/>
        <v>5693.8933333333334</v>
      </c>
      <c r="I28" s="32">
        <f t="shared" si="1"/>
        <v>3</v>
      </c>
      <c r="J28" s="32">
        <f t="shared" si="2"/>
        <v>139.57127259337202</v>
      </c>
      <c r="K28" s="32">
        <f t="shared" si="3"/>
        <v>2.4512449465164785</v>
      </c>
      <c r="L28" s="32" t="str">
        <f t="shared" si="4"/>
        <v>ОДНОРОДНЫЕ</v>
      </c>
      <c r="M28" s="30">
        <f t="shared" si="5"/>
        <v>17081.68</v>
      </c>
    </row>
    <row r="29" spans="1:13" s="29" customFormat="1" ht="45" x14ac:dyDescent="0.25">
      <c r="A29" s="4">
        <v>10</v>
      </c>
      <c r="B29" s="32" t="s">
        <v>44</v>
      </c>
      <c r="C29" s="31" t="s">
        <v>34</v>
      </c>
      <c r="D29" s="25">
        <v>10</v>
      </c>
      <c r="E29" s="9">
        <v>7341.6</v>
      </c>
      <c r="F29" s="5">
        <v>7201.76</v>
      </c>
      <c r="G29" s="30">
        <v>6992</v>
      </c>
      <c r="H29" s="30">
        <f t="shared" si="0"/>
        <v>7178.4533333333338</v>
      </c>
      <c r="I29" s="32">
        <f t="shared" si="1"/>
        <v>3</v>
      </c>
      <c r="J29" s="32">
        <f t="shared" si="2"/>
        <v>175.96147457137712</v>
      </c>
      <c r="K29" s="32">
        <f t="shared" si="3"/>
        <v>2.4512449465164794</v>
      </c>
      <c r="L29" s="32" t="str">
        <f t="shared" si="4"/>
        <v>ОДНОРОДНЫЕ</v>
      </c>
      <c r="M29" s="30">
        <f t="shared" si="5"/>
        <v>71784.53333333334</v>
      </c>
    </row>
    <row r="30" spans="1:13" s="29" customFormat="1" ht="45" x14ac:dyDescent="0.25">
      <c r="A30" s="4">
        <v>11</v>
      </c>
      <c r="B30" s="32" t="s">
        <v>45</v>
      </c>
      <c r="C30" s="31" t="s">
        <v>34</v>
      </c>
      <c r="D30" s="25">
        <v>3</v>
      </c>
      <c r="E30" s="9">
        <v>4528.8</v>
      </c>
      <c r="F30" s="5">
        <v>4662</v>
      </c>
      <c r="G30" s="30">
        <v>4440</v>
      </c>
      <c r="H30" s="30">
        <f t="shared" si="0"/>
        <v>4543.5999999999995</v>
      </c>
      <c r="I30" s="32">
        <f t="shared" si="1"/>
        <v>3</v>
      </c>
      <c r="J30" s="32">
        <f t="shared" si="2"/>
        <v>111.73754964200708</v>
      </c>
      <c r="K30" s="32">
        <f t="shared" si="3"/>
        <v>2.4592294577429152</v>
      </c>
      <c r="L30" s="32" t="str">
        <f t="shared" si="4"/>
        <v>ОДНОРОДНЫЕ</v>
      </c>
      <c r="M30" s="30">
        <f t="shared" si="5"/>
        <v>13630.8</v>
      </c>
    </row>
    <row r="31" spans="1:13" s="29" customFormat="1" ht="60" x14ac:dyDescent="0.25">
      <c r="A31" s="4">
        <v>12</v>
      </c>
      <c r="B31" s="32" t="s">
        <v>46</v>
      </c>
      <c r="C31" s="31" t="s">
        <v>34</v>
      </c>
      <c r="D31" s="25">
        <v>2</v>
      </c>
      <c r="E31" s="9">
        <v>5590.2</v>
      </c>
      <c r="F31" s="5">
        <v>5483.72</v>
      </c>
      <c r="G31" s="30">
        <v>5327</v>
      </c>
      <c r="H31" s="30">
        <f t="shared" si="0"/>
        <v>5466.9733333333324</v>
      </c>
      <c r="I31" s="32">
        <f t="shared" si="1"/>
        <v>3</v>
      </c>
      <c r="J31" s="32">
        <f t="shared" si="2"/>
        <v>132.39674517650846</v>
      </c>
      <c r="K31" s="32">
        <f t="shared" si="3"/>
        <v>2.4217558254629949</v>
      </c>
      <c r="L31" s="32" t="str">
        <f t="shared" si="4"/>
        <v>ОДНОРОДНЫЕ</v>
      </c>
      <c r="M31" s="30">
        <f t="shared" si="5"/>
        <v>10933.946666666665</v>
      </c>
    </row>
    <row r="32" spans="1:13" s="29" customFormat="1" ht="45" x14ac:dyDescent="0.25">
      <c r="A32" s="4">
        <v>13</v>
      </c>
      <c r="B32" s="32" t="s">
        <v>47</v>
      </c>
      <c r="C32" s="31" t="s">
        <v>34</v>
      </c>
      <c r="D32" s="25">
        <v>2</v>
      </c>
      <c r="E32" s="9">
        <v>2757.3</v>
      </c>
      <c r="F32" s="5">
        <v>2704.78</v>
      </c>
      <c r="G32" s="30">
        <v>2626</v>
      </c>
      <c r="H32" s="30">
        <f t="shared" si="0"/>
        <v>2696.0266666666666</v>
      </c>
      <c r="I32" s="32">
        <f t="shared" si="1"/>
        <v>3</v>
      </c>
      <c r="J32" s="32">
        <f t="shared" si="2"/>
        <v>66.086217423403397</v>
      </c>
      <c r="K32" s="32">
        <f t="shared" si="3"/>
        <v>2.4512449465164807</v>
      </c>
      <c r="L32" s="32" t="str">
        <f t="shared" si="4"/>
        <v>ОДНОРОДНЫЕ</v>
      </c>
      <c r="M32" s="30">
        <f t="shared" si="5"/>
        <v>5392.0533333333333</v>
      </c>
    </row>
    <row r="33" spans="1:15" s="29" customFormat="1" ht="60" x14ac:dyDescent="0.25">
      <c r="A33" s="4">
        <v>14</v>
      </c>
      <c r="B33" s="32" t="s">
        <v>48</v>
      </c>
      <c r="C33" s="31" t="s">
        <v>34</v>
      </c>
      <c r="D33" s="25">
        <v>10</v>
      </c>
      <c r="E33" s="9">
        <v>6822.72</v>
      </c>
      <c r="F33" s="5">
        <v>6955.2</v>
      </c>
      <c r="G33" s="30">
        <v>6624</v>
      </c>
      <c r="H33" s="30">
        <f t="shared" si="0"/>
        <v>6800.6399999999994</v>
      </c>
      <c r="I33" s="32">
        <f t="shared" si="1"/>
        <v>3</v>
      </c>
      <c r="J33" s="32">
        <f t="shared" si="2"/>
        <v>166.70034433077808</v>
      </c>
      <c r="K33" s="32">
        <f t="shared" si="3"/>
        <v>2.4512449465164763</v>
      </c>
      <c r="L33" s="32" t="str">
        <f t="shared" si="4"/>
        <v>ОДНОРОДНЫЕ</v>
      </c>
      <c r="M33" s="30">
        <f t="shared" si="5"/>
        <v>68006.399999999994</v>
      </c>
    </row>
    <row r="34" spans="1:15" s="29" customFormat="1" ht="60" x14ac:dyDescent="0.25">
      <c r="A34" s="4">
        <v>15</v>
      </c>
      <c r="B34" s="32" t="s">
        <v>49</v>
      </c>
      <c r="C34" s="31" t="s">
        <v>34</v>
      </c>
      <c r="D34" s="25">
        <v>10</v>
      </c>
      <c r="E34" s="9">
        <v>7168.8</v>
      </c>
      <c r="F34" s="5">
        <v>7308</v>
      </c>
      <c r="G34" s="30">
        <v>6960</v>
      </c>
      <c r="H34" s="30">
        <f t="shared" si="0"/>
        <v>7145.5999999999995</v>
      </c>
      <c r="I34" s="32">
        <f t="shared" si="1"/>
        <v>3</v>
      </c>
      <c r="J34" s="32">
        <f t="shared" si="2"/>
        <v>175.1561588982814</v>
      </c>
      <c r="K34" s="32">
        <f t="shared" si="3"/>
        <v>2.4512449465164776</v>
      </c>
      <c r="L34" s="32" t="str">
        <f t="shared" si="4"/>
        <v>ОДНОРОДНЫЕ</v>
      </c>
      <c r="M34" s="30">
        <f t="shared" si="5"/>
        <v>71456</v>
      </c>
    </row>
    <row r="35" spans="1:15" s="29" customFormat="1" ht="45" x14ac:dyDescent="0.25">
      <c r="A35" s="4">
        <v>16</v>
      </c>
      <c r="B35" s="32" t="s">
        <v>50</v>
      </c>
      <c r="C35" s="31" t="s">
        <v>34</v>
      </c>
      <c r="D35" s="25">
        <v>3</v>
      </c>
      <c r="E35" s="9">
        <v>2076.48</v>
      </c>
      <c r="F35" s="5">
        <v>2116.8000000000002</v>
      </c>
      <c r="G35" s="30">
        <v>2016</v>
      </c>
      <c r="H35" s="30">
        <f t="shared" si="0"/>
        <v>2069.7600000000002</v>
      </c>
      <c r="I35" s="32">
        <f t="shared" si="1"/>
        <v>3</v>
      </c>
      <c r="J35" s="32">
        <f t="shared" si="2"/>
        <v>50.734887405019528</v>
      </c>
      <c r="K35" s="32">
        <f t="shared" si="3"/>
        <v>2.4512449465164812</v>
      </c>
      <c r="L35" s="32" t="str">
        <f t="shared" si="4"/>
        <v>ОДНОРОДНЫЕ</v>
      </c>
      <c r="M35" s="30">
        <f t="shared" si="5"/>
        <v>6209.2800000000007</v>
      </c>
    </row>
    <row r="36" spans="1:15" s="27" customFormat="1" ht="45" x14ac:dyDescent="0.25">
      <c r="A36" s="4">
        <v>17</v>
      </c>
      <c r="B36" s="32" t="s">
        <v>51</v>
      </c>
      <c r="C36" s="31" t="s">
        <v>34</v>
      </c>
      <c r="D36" s="25">
        <v>3</v>
      </c>
      <c r="E36" s="9">
        <v>2088.84</v>
      </c>
      <c r="F36" s="5">
        <v>2129.4</v>
      </c>
      <c r="G36" s="28">
        <v>2028</v>
      </c>
      <c r="H36" s="28">
        <f t="shared" ref="H36:H41" si="6">AVERAGE(E36:G36)</f>
        <v>2082.08</v>
      </c>
      <c r="I36" s="26">
        <f t="shared" ref="I36:I41" si="7" xml:space="preserve"> COUNT(E36:G36)</f>
        <v>3</v>
      </c>
      <c r="J36" s="26">
        <f t="shared" ref="J36:J41" si="8">STDEV(E36:G36)</f>
        <v>51.036880782430323</v>
      </c>
      <c r="K36" s="26">
        <f t="shared" ref="K36:K41" si="9">J36/H36*100</f>
        <v>2.4512449465164798</v>
      </c>
      <c r="L36" s="26" t="str">
        <f t="shared" ref="L36:L41" si="10">IF(K36&lt;33,"ОДНОРОДНЫЕ","НЕОДНОРОДНЫЕ")</f>
        <v>ОДНОРОДНЫЕ</v>
      </c>
      <c r="M36" s="28">
        <f t="shared" ref="M36:M41" si="11">D36*H36</f>
        <v>6246.24</v>
      </c>
    </row>
    <row r="37" spans="1:15" s="27" customFormat="1" ht="60" x14ac:dyDescent="0.25">
      <c r="A37" s="4">
        <v>18</v>
      </c>
      <c r="B37" s="32" t="s">
        <v>52</v>
      </c>
      <c r="C37" s="31" t="s">
        <v>34</v>
      </c>
      <c r="D37" s="25">
        <v>2</v>
      </c>
      <c r="E37" s="9">
        <v>48836.55</v>
      </c>
      <c r="F37" s="5">
        <v>47906.33</v>
      </c>
      <c r="G37" s="28">
        <v>46510</v>
      </c>
      <c r="H37" s="28">
        <f t="shared" si="6"/>
        <v>47750.96</v>
      </c>
      <c r="I37" s="26">
        <f t="shared" si="7"/>
        <v>3</v>
      </c>
      <c r="J37" s="26">
        <f t="shared" si="8"/>
        <v>1171.0310001447456</v>
      </c>
      <c r="K37" s="26">
        <f t="shared" si="9"/>
        <v>2.4523716384858973</v>
      </c>
      <c r="L37" s="26" t="str">
        <f t="shared" si="10"/>
        <v>ОДНОРОДНЫЕ</v>
      </c>
      <c r="M37" s="28">
        <f t="shared" si="11"/>
        <v>95501.92</v>
      </c>
    </row>
    <row r="38" spans="1:15" s="27" customFormat="1" ht="60" x14ac:dyDescent="0.25">
      <c r="A38" s="4">
        <v>19</v>
      </c>
      <c r="B38" s="32" t="s">
        <v>46</v>
      </c>
      <c r="C38" s="31" t="s">
        <v>34</v>
      </c>
      <c r="D38" s="25">
        <v>12</v>
      </c>
      <c r="E38" s="9">
        <v>5590.2</v>
      </c>
      <c r="F38" s="5">
        <v>5483.72</v>
      </c>
      <c r="G38" s="28">
        <v>5327</v>
      </c>
      <c r="H38" s="28">
        <f t="shared" si="6"/>
        <v>5466.9733333333324</v>
      </c>
      <c r="I38" s="26">
        <f t="shared" si="7"/>
        <v>3</v>
      </c>
      <c r="J38" s="26">
        <f t="shared" si="8"/>
        <v>132.39674517650846</v>
      </c>
      <c r="K38" s="26">
        <f t="shared" si="9"/>
        <v>2.4217558254629949</v>
      </c>
      <c r="L38" s="26" t="str">
        <f t="shared" si="10"/>
        <v>ОДНОРОДНЫЕ</v>
      </c>
      <c r="M38" s="28">
        <f t="shared" si="11"/>
        <v>65603.679999999993</v>
      </c>
    </row>
    <row r="39" spans="1:15" s="27" customFormat="1" ht="45" x14ac:dyDescent="0.25">
      <c r="A39" s="4">
        <v>20</v>
      </c>
      <c r="B39" s="32" t="s">
        <v>53</v>
      </c>
      <c r="C39" s="31" t="s">
        <v>34</v>
      </c>
      <c r="D39" s="25">
        <v>12</v>
      </c>
      <c r="E39" s="9">
        <v>7341.6</v>
      </c>
      <c r="F39" s="5">
        <v>7201.76</v>
      </c>
      <c r="G39" s="28">
        <v>6992</v>
      </c>
      <c r="H39" s="28">
        <f t="shared" si="6"/>
        <v>7178.4533333333338</v>
      </c>
      <c r="I39" s="26">
        <f t="shared" si="7"/>
        <v>3</v>
      </c>
      <c r="J39" s="26">
        <f t="shared" si="8"/>
        <v>175.96147457137712</v>
      </c>
      <c r="K39" s="26">
        <f t="shared" si="9"/>
        <v>2.4512449465164794</v>
      </c>
      <c r="L39" s="26" t="str">
        <f t="shared" si="10"/>
        <v>ОДНОРОДНЫЕ</v>
      </c>
      <c r="M39" s="28">
        <f t="shared" si="11"/>
        <v>86141.440000000002</v>
      </c>
    </row>
    <row r="40" spans="1:15" s="27" customFormat="1" ht="45" x14ac:dyDescent="0.25">
      <c r="A40" s="4">
        <v>21</v>
      </c>
      <c r="B40" s="32" t="s">
        <v>54</v>
      </c>
      <c r="C40" s="31" t="s">
        <v>34</v>
      </c>
      <c r="D40" s="25">
        <v>10</v>
      </c>
      <c r="E40" s="9">
        <v>2616.6</v>
      </c>
      <c r="F40" s="5">
        <v>2566.7600000000002</v>
      </c>
      <c r="G40" s="28">
        <v>2492</v>
      </c>
      <c r="H40" s="28">
        <f t="shared" si="6"/>
        <v>2558.4533333333334</v>
      </c>
      <c r="I40" s="26">
        <f t="shared" si="7"/>
        <v>3</v>
      </c>
      <c r="J40" s="26">
        <f t="shared" si="8"/>
        <v>62.713958042315667</v>
      </c>
      <c r="K40" s="26">
        <f t="shared" si="9"/>
        <v>2.4512449465164758</v>
      </c>
      <c r="L40" s="26" t="str">
        <f t="shared" si="10"/>
        <v>ОДНОРОДНЫЕ</v>
      </c>
      <c r="M40" s="28">
        <f t="shared" si="11"/>
        <v>25584.533333333333</v>
      </c>
    </row>
    <row r="41" spans="1:15" s="27" customFormat="1" ht="45" x14ac:dyDescent="0.25">
      <c r="A41" s="4">
        <v>22</v>
      </c>
      <c r="B41" s="32" t="s">
        <v>55</v>
      </c>
      <c r="C41" s="31" t="s">
        <v>34</v>
      </c>
      <c r="D41" s="25">
        <v>16</v>
      </c>
      <c r="E41" s="9">
        <v>2184</v>
      </c>
      <c r="F41" s="5">
        <v>2142.4</v>
      </c>
      <c r="G41" s="28">
        <v>2080</v>
      </c>
      <c r="H41" s="28">
        <f t="shared" si="6"/>
        <v>2135.4666666666667</v>
      </c>
      <c r="I41" s="26">
        <f t="shared" si="7"/>
        <v>3</v>
      </c>
      <c r="J41" s="26">
        <f t="shared" si="8"/>
        <v>52.345518751210541</v>
      </c>
      <c r="K41" s="26">
        <f t="shared" si="9"/>
        <v>2.4512449465164776</v>
      </c>
      <c r="L41" s="26" t="str">
        <f t="shared" si="10"/>
        <v>ОДНОРОДНЫЕ</v>
      </c>
      <c r="M41" s="28">
        <f t="shared" si="11"/>
        <v>34167.466666666667</v>
      </c>
    </row>
    <row r="42" spans="1:15" s="23" customFormat="1" ht="45" x14ac:dyDescent="0.25">
      <c r="A42" s="4">
        <v>23</v>
      </c>
      <c r="B42" s="32" t="s">
        <v>56</v>
      </c>
      <c r="C42" s="31" t="s">
        <v>34</v>
      </c>
      <c r="D42" s="25">
        <v>8</v>
      </c>
      <c r="E42" s="9">
        <v>2217.6</v>
      </c>
      <c r="F42" s="5">
        <v>2175.36</v>
      </c>
      <c r="G42" s="24">
        <v>2112</v>
      </c>
      <c r="H42" s="24">
        <f t="shared" ref="H42" si="12">AVERAGE(E42:G42)</f>
        <v>2168.3200000000002</v>
      </c>
      <c r="I42" s="22">
        <f t="shared" ref="I42" si="13" xml:space="preserve"> COUNT(E42:G42)</f>
        <v>3</v>
      </c>
      <c r="J42" s="22">
        <f t="shared" ref="J42" si="14">STDEV(E42:G42)</f>
        <v>53.150834424306041</v>
      </c>
      <c r="K42" s="22">
        <f t="shared" ref="K42" si="15">J42/H42*100</f>
        <v>2.4512449465164754</v>
      </c>
      <c r="L42" s="22" t="str">
        <f t="shared" ref="L42" si="16">IF(K42&lt;33,"ОДНОРОДНЫЕ","НЕОДНОРОДНЫЕ")</f>
        <v>ОДНОРОДНЫЕ</v>
      </c>
      <c r="M42" s="24">
        <f t="shared" ref="M42" si="17">D42*H42</f>
        <v>17346.560000000001</v>
      </c>
      <c r="O42" s="14"/>
    </row>
    <row r="43" spans="1:15" s="23" customFormat="1" ht="45" x14ac:dyDescent="0.25">
      <c r="A43" s="4">
        <v>24</v>
      </c>
      <c r="B43" s="32" t="s">
        <v>57</v>
      </c>
      <c r="C43" s="31" t="s">
        <v>34</v>
      </c>
      <c r="D43" s="25">
        <v>8</v>
      </c>
      <c r="E43" s="9">
        <v>2242.8000000000002</v>
      </c>
      <c r="F43" s="5">
        <v>2200.08</v>
      </c>
      <c r="G43" s="24">
        <v>2136</v>
      </c>
      <c r="H43" s="24">
        <f t="shared" ref="H43:H45" si="18">AVERAGE(E43:G43)</f>
        <v>2192.96</v>
      </c>
      <c r="I43" s="22">
        <f t="shared" ref="I43:I45" si="19" xml:space="preserve"> COUNT(E43:G43)</f>
        <v>3</v>
      </c>
      <c r="J43" s="22">
        <f t="shared" ref="J43:J45" si="20">STDEV(E43:G43)</f>
        <v>53.754821179127823</v>
      </c>
      <c r="K43" s="22">
        <f t="shared" ref="K43:K45" si="21">J43/H43*100</f>
        <v>2.4512449465164812</v>
      </c>
      <c r="L43" s="22" t="str">
        <f t="shared" ref="L43:L45" si="22">IF(K43&lt;33,"ОДНОРОДНЫЕ","НЕОДНОРОДНЫЕ")</f>
        <v>ОДНОРОДНЫЕ</v>
      </c>
      <c r="M43" s="24">
        <f t="shared" ref="M43:M45" si="23">D43*H43</f>
        <v>17543.68</v>
      </c>
      <c r="O43" s="14"/>
    </row>
    <row r="44" spans="1:15" s="23" customFormat="1" ht="45" x14ac:dyDescent="0.25">
      <c r="A44" s="4">
        <v>25</v>
      </c>
      <c r="B44" s="32" t="s">
        <v>58</v>
      </c>
      <c r="C44" s="31" t="s">
        <v>34</v>
      </c>
      <c r="D44" s="25">
        <v>8</v>
      </c>
      <c r="E44" s="9">
        <v>2368.8000000000002</v>
      </c>
      <c r="F44" s="5">
        <v>2323.6799999999998</v>
      </c>
      <c r="G44" s="24">
        <v>2256</v>
      </c>
      <c r="H44" s="24">
        <f t="shared" si="18"/>
        <v>2316.16</v>
      </c>
      <c r="I44" s="22">
        <f t="shared" si="19"/>
        <v>3</v>
      </c>
      <c r="J44" s="22">
        <f t="shared" si="20"/>
        <v>56.774754953236112</v>
      </c>
      <c r="K44" s="22">
        <f t="shared" si="21"/>
        <v>2.4512449465164803</v>
      </c>
      <c r="L44" s="22" t="str">
        <f t="shared" si="22"/>
        <v>ОДНОРОДНЫЕ</v>
      </c>
      <c r="M44" s="24">
        <f t="shared" si="23"/>
        <v>18529.28</v>
      </c>
      <c r="O44" s="14"/>
    </row>
    <row r="45" spans="1:15" s="23" customFormat="1" ht="60" x14ac:dyDescent="0.25">
      <c r="A45" s="4">
        <v>26</v>
      </c>
      <c r="B45" s="32" t="s">
        <v>59</v>
      </c>
      <c r="C45" s="31" t="s">
        <v>28</v>
      </c>
      <c r="D45" s="25">
        <v>2</v>
      </c>
      <c r="E45" s="9">
        <v>49140</v>
      </c>
      <c r="F45" s="5">
        <v>48204</v>
      </c>
      <c r="G45" s="24">
        <v>46800</v>
      </c>
      <c r="H45" s="24">
        <f t="shared" si="18"/>
        <v>48048</v>
      </c>
      <c r="I45" s="22">
        <f t="shared" si="19"/>
        <v>3</v>
      </c>
      <c r="J45" s="22">
        <f t="shared" si="20"/>
        <v>1177.774171902237</v>
      </c>
      <c r="K45" s="22">
        <f t="shared" si="21"/>
        <v>2.4512449465164772</v>
      </c>
      <c r="L45" s="22" t="str">
        <f t="shared" si="22"/>
        <v>ОДНОРОДНЫЕ</v>
      </c>
      <c r="M45" s="24">
        <f t="shared" si="23"/>
        <v>96096</v>
      </c>
      <c r="O45" s="14"/>
    </row>
    <row r="46" spans="1:15" x14ac:dyDescent="0.25">
      <c r="A46" s="4"/>
      <c r="B46" s="11"/>
      <c r="C46" s="10"/>
      <c r="D46" s="6"/>
      <c r="E46" s="20">
        <f>SUMPRODUCT($D$20:$D$45,E20:E45)</f>
        <v>944008.4700000002</v>
      </c>
      <c r="F46" s="30">
        <f t="shared" ref="F46:G46" si="24">SUMPRODUCT($D$20:$D$45,F20:F45)</f>
        <v>934562.17</v>
      </c>
      <c r="G46" s="30">
        <f t="shared" si="24"/>
        <v>903263</v>
      </c>
      <c r="H46" s="20"/>
      <c r="I46" s="17"/>
      <c r="J46" s="17"/>
      <c r="K46" s="17"/>
      <c r="L46" s="17"/>
      <c r="M46" s="3">
        <f>SUM(M20:M45)</f>
        <v>927277.88</v>
      </c>
    </row>
    <row r="48" spans="1:15" x14ac:dyDescent="0.25">
      <c r="A48" s="41" t="s">
        <v>20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</row>
    <row r="49" spans="1:15" x14ac:dyDescent="0.25">
      <c r="A49" s="42" t="s">
        <v>19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5" ht="15" customHeight="1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5" s="8" customFormat="1" x14ac:dyDescent="0.25">
      <c r="A51" s="37" t="s">
        <v>60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7"/>
      <c r="O51" s="7"/>
    </row>
    <row r="53" spans="1:15" x14ac:dyDescent="0.25">
      <c r="J53" s="14"/>
    </row>
    <row r="57" spans="1:15" x14ac:dyDescent="0.25">
      <c r="L57" s="14"/>
    </row>
  </sheetData>
  <mergeCells count="19">
    <mergeCell ref="A51:M51"/>
    <mergeCell ref="A50:M50"/>
    <mergeCell ref="J12:K12"/>
    <mergeCell ref="B14:L14"/>
    <mergeCell ref="A48:M48"/>
    <mergeCell ref="A49:M49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  <mergeCell ref="I7:M7"/>
  </mergeCells>
  <conditionalFormatting sqref="L20:L46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46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2023-08-22T02:22:51Z</dcterms:modified>
</cp:coreProperties>
</file>