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Q20" i="1" s="1"/>
  <c r="M20" i="1"/>
  <c r="N20" i="1"/>
  <c r="L21" i="1"/>
  <c r="Q21" i="1" s="1"/>
  <c r="M21" i="1"/>
  <c r="N21" i="1"/>
  <c r="L22" i="1"/>
  <c r="Q22" i="1" s="1"/>
  <c r="M22" i="1"/>
  <c r="N22" i="1"/>
  <c r="O22" i="1" l="1"/>
  <c r="P22" i="1" s="1"/>
  <c r="O21" i="1"/>
  <c r="P21" i="1" s="1"/>
  <c r="O20" i="1"/>
  <c r="P20" i="1" s="1"/>
  <c r="C17" i="1" l="1"/>
</calcChain>
</file>

<file path=xl/sharedStrings.xml><?xml version="1.0" encoding="utf-8"?>
<sst xmlns="http://schemas.openxmlformats.org/spreadsheetml/2006/main" count="53" uniqueCount="43">
  <si>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</si>
  <si>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</si>
  <si>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</si>
  <si>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</si>
  <si>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</si>
  <si>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</si>
  <si>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</si>
  <si>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</si>
  <si>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</si>
  <si>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</si>
  <si>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</si>
  <si>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</si>
  <si>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</si>
  <si>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</si>
  <si>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</si>
  <si>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</si>
  <si>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</si>
  <si>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</si>
  <si>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</si>
  <si>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</si>
  <si>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</si>
  <si>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</si>
  <si>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</si>
  <si>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</si>
  <si>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</si>
  <si>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</si>
  <si>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</si>
  <si>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</si>
  <si>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</si>
  <si>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</si>
  <si>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Уп.</t>
  </si>
  <si>
    <t>И.о. главного врача</t>
  </si>
  <si>
    <t>С.В. Погодаева</t>
  </si>
  <si>
    <t>№ 193-23</t>
  </si>
  <si>
    <t>на поставку лекарственных препаратов противовирусных для системного применения</t>
  </si>
  <si>
    <t>Тенофовир</t>
  </si>
  <si>
    <t>Ламивудин</t>
  </si>
  <si>
    <t>Долутегравир</t>
  </si>
  <si>
    <t>36 и 6 интернет аптека от 03/08/2023</t>
  </si>
  <si>
    <t>Аптеки Горздрав от 03/08/2023</t>
  </si>
  <si>
    <t>АСНА от 03/08/2023/</t>
  </si>
  <si>
    <t>Система электронного заказа "ФармКомандир" 02/08/2023</t>
  </si>
  <si>
    <t>Начальная (максимальная) цена договора устанавливается в размере 44795,03 руб. (сорок четыре тысячи семьсот девяносто пять рублей три копейки)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</si>
</sst>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85" zoomScaleNormal="85" zoomScalePageLayoutView="70" workbookViewId="0">
      <selection activeCell="N29" sqref="N29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10" width="18.85546875" style="1" customWidth="1"/>
    <col min="11" max="11" width="20.42578125" style="1" hidden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2:17" x14ac:dyDescent="0.25">
      <c r="Q1" s="4" t="s">
        <v>19</v>
      </c>
    </row>
    <row r="2" spans="2:17" ht="14.45" customHeight="1" x14ac:dyDescent="0.25">
      <c r="Q2" s="4" t="s">
        <v>20</v>
      </c>
    </row>
    <row r="3" spans="2:17" x14ac:dyDescent="0.25">
      <c r="G3" s="27" t="s">
        <v>34</v>
      </c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2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2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2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33</v>
      </c>
    </row>
    <row r="7" spans="2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2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2:17" x14ac:dyDescent="0.25">
      <c r="Q9" s="7" t="s">
        <v>16</v>
      </c>
    </row>
    <row r="10" spans="2:17" x14ac:dyDescent="0.25">
      <c r="Q10" s="7" t="s">
        <v>14</v>
      </c>
    </row>
    <row r="12" spans="2:17" ht="28.9" customHeight="1" x14ac:dyDescent="0.25">
      <c r="B12" s="16"/>
      <c r="C12" s="16"/>
      <c r="D12" s="16"/>
      <c r="M12" s="16"/>
      <c r="N12" s="30" t="s">
        <v>31</v>
      </c>
      <c r="O12" s="30"/>
      <c r="Q12" s="17" t="s">
        <v>32</v>
      </c>
    </row>
    <row r="14" spans="2:17" x14ac:dyDescent="0.25">
      <c r="B14" s="34" t="s">
        <v>15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2:17" hidden="1" x14ac:dyDescent="0.25"/>
    <row r="17" spans="1:19" ht="75" customHeight="1" x14ac:dyDescent="0.25">
      <c r="A17" s="38" t="s">
        <v>11</v>
      </c>
      <c r="B17" s="39"/>
      <c r="C17" s="40">
        <f>SUM(Q20:Q22)</f>
        <v>44795.033333333333</v>
      </c>
      <c r="D17" s="39"/>
      <c r="E17" s="14" t="s">
        <v>41</v>
      </c>
      <c r="F17" s="43" t="s">
        <v>41</v>
      </c>
      <c r="G17" s="43" t="s">
        <v>40</v>
      </c>
      <c r="H17" s="43" t="s">
        <v>38</v>
      </c>
      <c r="I17" s="43" t="s">
        <v>39</v>
      </c>
      <c r="J17" s="43" t="s">
        <v>41</v>
      </c>
      <c r="K17" s="14"/>
      <c r="L17" s="12"/>
      <c r="M17" s="10"/>
      <c r="N17" s="10"/>
      <c r="O17" s="10"/>
      <c r="P17" s="10"/>
      <c r="Q17" s="12"/>
    </row>
    <row r="18" spans="1:19" ht="30" customHeight="1" x14ac:dyDescent="0.25">
      <c r="A18" s="28" t="s">
        <v>0</v>
      </c>
      <c r="B18" s="28" t="s">
        <v>1</v>
      </c>
      <c r="C18" s="28" t="s">
        <v>2</v>
      </c>
      <c r="D18" s="28"/>
      <c r="E18" s="23" t="s">
        <v>23</v>
      </c>
      <c r="F18" s="23" t="s">
        <v>24</v>
      </c>
      <c r="G18" s="23" t="s">
        <v>25</v>
      </c>
      <c r="H18" s="23" t="s">
        <v>26</v>
      </c>
      <c r="I18" s="23" t="s">
        <v>27</v>
      </c>
      <c r="J18" s="23" t="s">
        <v>28</v>
      </c>
      <c r="K18" s="23" t="s">
        <v>29</v>
      </c>
      <c r="L18" s="41" t="s">
        <v>12</v>
      </c>
      <c r="M18" s="28" t="s">
        <v>8</v>
      </c>
      <c r="N18" s="28" t="s">
        <v>9</v>
      </c>
      <c r="O18" s="28" t="s">
        <v>10</v>
      </c>
      <c r="P18" s="28" t="s">
        <v>6</v>
      </c>
      <c r="Q18" s="37" t="s">
        <v>7</v>
      </c>
    </row>
    <row r="19" spans="1:19" x14ac:dyDescent="0.25">
      <c r="A19" s="29"/>
      <c r="B19" s="29"/>
      <c r="C19" s="22" t="s">
        <v>3</v>
      </c>
      <c r="D19" s="22" t="s">
        <v>4</v>
      </c>
      <c r="E19" s="24" t="s">
        <v>5</v>
      </c>
      <c r="F19" s="23" t="s">
        <v>5</v>
      </c>
      <c r="G19" s="24" t="s">
        <v>5</v>
      </c>
      <c r="H19" s="24" t="s">
        <v>5</v>
      </c>
      <c r="I19" s="24" t="s">
        <v>5</v>
      </c>
      <c r="J19" s="24" t="s">
        <v>5</v>
      </c>
      <c r="K19" s="24" t="s">
        <v>5</v>
      </c>
      <c r="L19" s="42"/>
      <c r="M19" s="28"/>
      <c r="N19" s="28"/>
      <c r="O19" s="28"/>
      <c r="P19" s="28"/>
      <c r="Q19" s="37"/>
    </row>
    <row r="20" spans="1:19" s="19" customFormat="1" x14ac:dyDescent="0.25">
      <c r="A20" s="25">
        <v>1</v>
      </c>
      <c r="B20" s="13" t="s">
        <v>35</v>
      </c>
      <c r="C20" s="21" t="s">
        <v>30</v>
      </c>
      <c r="D20" s="21">
        <v>5</v>
      </c>
      <c r="E20" s="26">
        <v>1410.56</v>
      </c>
      <c r="F20" s="23"/>
      <c r="G20" s="23"/>
      <c r="H20" s="23">
        <v>1336</v>
      </c>
      <c r="I20" s="23">
        <v>1314</v>
      </c>
      <c r="J20" s="23"/>
      <c r="K20" s="23"/>
      <c r="L20" s="20">
        <f t="shared" ref="L20:L22" si="0">AVERAGE(E20:K20)</f>
        <v>1353.52</v>
      </c>
      <c r="M20" s="18">
        <f t="shared" ref="M20:M22" si="1" xml:space="preserve"> COUNT(E20:K20)</f>
        <v>3</v>
      </c>
      <c r="N20" s="18">
        <f t="shared" ref="N20:N22" si="2">STDEV(E20:K20)</f>
        <v>50.608015175464026</v>
      </c>
      <c r="O20" s="18">
        <f t="shared" ref="O20:O22" si="3">N20/L20*100</f>
        <v>3.7389927873591842</v>
      </c>
      <c r="P20" s="18" t="str">
        <f t="shared" ref="P20:P22" si="4">IF(O20&lt;33,"ОДНОРОДНЫЕ","НЕОДНОРОДНЫЕ")</f>
        <v>ОДНОРОДНЫЕ</v>
      </c>
      <c r="Q20" s="20">
        <f t="shared" ref="Q20:Q22" si="5">D20*L20</f>
        <v>6767.6</v>
      </c>
    </row>
    <row r="21" spans="1:19" s="19" customFormat="1" x14ac:dyDescent="0.25">
      <c r="A21" s="25">
        <v>2</v>
      </c>
      <c r="B21" s="13" t="s">
        <v>36</v>
      </c>
      <c r="C21" s="21" t="s">
        <v>30</v>
      </c>
      <c r="D21" s="21">
        <v>5</v>
      </c>
      <c r="E21" s="15">
        <v>400</v>
      </c>
      <c r="F21" s="23">
        <v>402.5</v>
      </c>
      <c r="G21" s="23"/>
      <c r="H21" s="23"/>
      <c r="I21" s="23"/>
      <c r="J21" s="23">
        <v>402.6</v>
      </c>
      <c r="K21" s="23"/>
      <c r="L21" s="20">
        <f t="shared" si="0"/>
        <v>401.7</v>
      </c>
      <c r="M21" s="18">
        <f t="shared" si="1"/>
        <v>3</v>
      </c>
      <c r="N21" s="18">
        <f t="shared" si="2"/>
        <v>1.4730919862656304</v>
      </c>
      <c r="O21" s="18">
        <f t="shared" si="3"/>
        <v>0.36671446011093611</v>
      </c>
      <c r="P21" s="18" t="str">
        <f t="shared" si="4"/>
        <v>ОДНОРОДНЫЕ</v>
      </c>
      <c r="Q21" s="20">
        <f t="shared" si="5"/>
        <v>2008.5</v>
      </c>
    </row>
    <row r="22" spans="1:19" s="19" customFormat="1" x14ac:dyDescent="0.25">
      <c r="A22" s="21">
        <v>3</v>
      </c>
      <c r="B22" s="13" t="s">
        <v>37</v>
      </c>
      <c r="C22" s="21" t="s">
        <v>30</v>
      </c>
      <c r="D22" s="21">
        <v>5</v>
      </c>
      <c r="E22" s="15">
        <v>6943.4</v>
      </c>
      <c r="F22" s="23">
        <v>7885.96</v>
      </c>
      <c r="G22" s="23">
        <v>6782</v>
      </c>
      <c r="H22" s="23"/>
      <c r="I22" s="23"/>
      <c r="J22" s="23"/>
      <c r="K22" s="23"/>
      <c r="L22" s="20">
        <f t="shared" si="0"/>
        <v>7203.7866666666669</v>
      </c>
      <c r="M22" s="18">
        <f t="shared" si="1"/>
        <v>3</v>
      </c>
      <c r="N22" s="18">
        <f t="shared" si="2"/>
        <v>596.26573986213009</v>
      </c>
      <c r="O22" s="18">
        <f t="shared" si="3"/>
        <v>8.2771154595841736</v>
      </c>
      <c r="P22" s="18" t="str">
        <f t="shared" si="4"/>
        <v>ОДНОРОДНЫЕ</v>
      </c>
      <c r="Q22" s="20">
        <f t="shared" si="5"/>
        <v>36018.933333333334</v>
      </c>
    </row>
    <row r="23" spans="1:19" x14ac:dyDescent="0.25">
      <c r="R23" s="9"/>
      <c r="S23" s="1"/>
    </row>
    <row r="24" spans="1:19" x14ac:dyDescent="0.25">
      <c r="A24" s="35" t="s">
        <v>18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9" x14ac:dyDescent="0.25">
      <c r="A25" s="36" t="s">
        <v>17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19" ht="1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9" s="8" customFormat="1" x14ac:dyDescent="0.25">
      <c r="A27" s="31" t="s">
        <v>42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2"/>
      <c r="S27" s="2"/>
    </row>
    <row r="33" spans="16:16" x14ac:dyDescent="0.25">
      <c r="P33" s="9"/>
    </row>
  </sheetData>
  <mergeCells count="18">
    <mergeCell ref="P18:P19"/>
    <mergeCell ref="A18:A19"/>
    <mergeCell ref="G3:Q3"/>
    <mergeCell ref="B18:B19"/>
    <mergeCell ref="C18:D18"/>
    <mergeCell ref="N12:O12"/>
    <mergeCell ref="A27:Q27"/>
    <mergeCell ref="A26:Q26"/>
    <mergeCell ref="B14:P14"/>
    <mergeCell ref="A24:Q24"/>
    <mergeCell ref="A25:Q25"/>
    <mergeCell ref="Q18:Q19"/>
    <mergeCell ref="A17:B17"/>
    <mergeCell ref="C17:D17"/>
    <mergeCell ref="L18:L19"/>
    <mergeCell ref="M18:M19"/>
    <mergeCell ref="N18:N19"/>
    <mergeCell ref="O18:O19"/>
  </mergeCells>
  <conditionalFormatting sqref="P20:P22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2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2023-08-10T23:56:08Z</dcterms:modified>
</cp:coreProperties>
</file>