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Q21" i="1" s="1"/>
  <c r="M21" i="1"/>
  <c r="N21" i="1"/>
  <c r="L22" i="1"/>
  <c r="Q22" i="1" s="1"/>
  <c r="M22" i="1"/>
  <c r="N22" i="1"/>
  <c r="L23" i="1"/>
  <c r="Q23" i="1" s="1"/>
  <c r="M23" i="1"/>
  <c r="N23" i="1"/>
  <c r="L24" i="1"/>
  <c r="Q24" i="1" s="1"/>
  <c r="M24" i="1"/>
  <c r="N24" i="1"/>
  <c r="L25" i="1"/>
  <c r="Q25" i="1" s="1"/>
  <c r="M25" i="1"/>
  <c r="N25" i="1"/>
  <c r="L26" i="1"/>
  <c r="Q26" i="1" s="1"/>
  <c r="M26" i="1"/>
  <c r="N26" i="1"/>
  <c r="L27" i="1"/>
  <c r="Q27" i="1" s="1"/>
  <c r="M27" i="1"/>
  <c r="N27" i="1"/>
  <c r="L28" i="1"/>
  <c r="Q28" i="1" s="1"/>
  <c r="M28" i="1"/>
  <c r="N28" i="1"/>
  <c r="L29" i="1"/>
  <c r="Q29" i="1" s="1"/>
  <c r="M29" i="1"/>
  <c r="N29" i="1"/>
  <c r="O27" i="1" l="1"/>
  <c r="P27" i="1" s="1"/>
  <c r="O23" i="1"/>
  <c r="P23" i="1" s="1"/>
  <c r="O22" i="1"/>
  <c r="P22" i="1" s="1"/>
  <c r="O25" i="1"/>
  <c r="P25" i="1" s="1"/>
  <c r="O29" i="1"/>
  <c r="P29" i="1" s="1"/>
  <c r="O24" i="1"/>
  <c r="P24" i="1" s="1"/>
  <c r="O28" i="1"/>
  <c r="P28" i="1" s="1"/>
  <c r="O21" i="1"/>
  <c r="P21" i="1" s="1"/>
  <c r="O26" i="1"/>
  <c r="P26" i="1" s="1"/>
  <c r="L20" i="1"/>
  <c r="Q20" i="1" s="1"/>
  <c r="C17" i="1" s="1"/>
  <c r="M20" i="1"/>
  <c r="N20" i="1"/>
  <c r="O20" i="1" l="1"/>
  <c r="P20" i="1" s="1"/>
</calcChain>
</file>

<file path=xl/sharedStrings.xml><?xml version="1.0" encoding="utf-8"?>
<sst xmlns="http://schemas.openxmlformats.org/spreadsheetml/2006/main" count="66" uniqueCount="49">
  <si>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</si>
  <si>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</si>
  <si>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</si>
  <si>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</si>
  <si>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</si>
  <si>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</si>
  <si>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</si>
  <si>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</si>
  <si>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</si>
  <si>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</si>
  <si>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</si>
  <si>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</si>
  <si>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</si>
  <si>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</si>
  <si>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</si>
  <si>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</si>
  <si>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</si>
  <si>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</si>
  <si>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</si>
  <si>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</si>
  <si>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</si>
  <si>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</si>
  <si>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</si>
  <si>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</si>
  <si>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</si>
  <si>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</si>
  <si>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</si>
  <si>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</si>
  <si>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</si>
  <si>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</si>
  <si>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Система электронного заказа "ФармКомандир"  22.05.2024</t>
  </si>
  <si>
    <t>Уп.</t>
  </si>
  <si>
    <t>И.о. главного врача</t>
  </si>
  <si>
    <t>С.В. Погодаева</t>
  </si>
  <si>
    <t>№ 191-23</t>
  </si>
  <si>
    <t>на поставку лекарственных препаратов для лечения заболеваний пищеварительного тракта и обмена веществ</t>
  </si>
  <si>
    <t>КП вх. 368-08/23 от 03.08.2023</t>
  </si>
  <si>
    <t>КП вх. 369-08/23 от 03.08.2023</t>
  </si>
  <si>
    <t>КП вх. 370-08/23 от 03.08.2023</t>
  </si>
  <si>
    <t>Адеметионин</t>
  </si>
  <si>
    <t>Атропин</t>
  </si>
  <si>
    <t>Пиридоксин</t>
  </si>
  <si>
    <t>Тиамин</t>
  </si>
  <si>
    <t>Инозин+Меглюмин+Метионин+Никотинамид+Янтарная кислота</t>
  </si>
  <si>
    <t>Омепразол</t>
  </si>
  <si>
    <t>Лактулоза</t>
  </si>
  <si>
    <t xml:space="preserve">Лоперамид </t>
  </si>
  <si>
    <t>Урсодезоксихолевая кислота</t>
  </si>
  <si>
    <t>Начальная (максимальная) цена договора устанавливается в размере 586548,53 руб. (пятьсот восемьдесят шесть тысяч пятьсот сорок восемь рублей пятьдесят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</si>
</sst>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zoomScale="85" zoomScaleNormal="85" zoomScalePageLayoutView="70" workbookViewId="0">
      <selection activeCell="L39" sqref="L39"/>
    </sheetView>
  </sheetViews>
  <sheetFormatPr defaultRowHeight="15" x14ac:dyDescent="0.25"/>
  <cols>
    <col min="1" max="1" width="6.140625" style="13" bestFit="1" customWidth="1"/>
    <col min="2" max="2" width="33.28515625" style="13" bestFit="1" customWidth="1"/>
    <col min="3" max="3" width="11.7109375" style="13" customWidth="1"/>
    <col min="4" max="4" width="7.140625" style="13" bestFit="1" customWidth="1"/>
    <col min="5" max="5" width="20.28515625" style="1" customWidth="1"/>
    <col min="6" max="6" width="20" style="1" customWidth="1"/>
    <col min="7" max="7" width="20.7109375" style="1" customWidth="1"/>
    <col min="8" max="9" width="22.28515625" style="1" hidden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3" customWidth="1"/>
    <col min="14" max="14" width="12.5703125" style="13" customWidth="1"/>
    <col min="15" max="15" width="10.28515625" style="13" customWidth="1"/>
    <col min="16" max="16" width="22.42578125" style="13" bestFit="1" customWidth="1"/>
    <col min="17" max="17" width="17.5703125" style="1" customWidth="1"/>
    <col min="18" max="18" width="10.7109375" style="13" bestFit="1" customWidth="1"/>
    <col min="19" max="19" width="11.28515625" style="13" bestFit="1" customWidth="1"/>
    <col min="20" max="20" width="10.7109375" style="13" bestFit="1" customWidth="1"/>
    <col min="21" max="21" width="11.7109375" style="13" bestFit="1" customWidth="1"/>
    <col min="22" max="22" width="10.7109375" style="13" bestFit="1" customWidth="1"/>
    <col min="23" max="16384" width="9.140625" style="13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3" t="s">
        <v>35</v>
      </c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34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29"/>
      <c r="C12" s="29"/>
      <c r="D12" s="29"/>
      <c r="M12" s="29"/>
      <c r="N12" s="36" t="s">
        <v>32</v>
      </c>
      <c r="O12" s="36"/>
      <c r="Q12" s="32" t="s">
        <v>33</v>
      </c>
    </row>
    <row r="14" spans="2:17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2:17" hidden="1" x14ac:dyDescent="0.25"/>
    <row r="17" spans="1:19" ht="30.75" customHeight="1" x14ac:dyDescent="0.25">
      <c r="A17" s="44" t="s">
        <v>11</v>
      </c>
      <c r="B17" s="45"/>
      <c r="C17" s="46">
        <f>SUM(Q20:Q29)</f>
        <v>586548.53333333333</v>
      </c>
      <c r="D17" s="45"/>
      <c r="E17" s="31" t="s">
        <v>36</v>
      </c>
      <c r="F17" s="31" t="s">
        <v>37</v>
      </c>
      <c r="G17" s="31" t="s">
        <v>38</v>
      </c>
      <c r="H17" s="17"/>
      <c r="I17" s="17"/>
      <c r="J17" s="10" t="s">
        <v>30</v>
      </c>
      <c r="K17" s="10" t="s">
        <v>30</v>
      </c>
      <c r="L17" s="14"/>
      <c r="M17" s="11"/>
      <c r="N17" s="11"/>
      <c r="O17" s="11"/>
      <c r="P17" s="11"/>
      <c r="Q17" s="14"/>
    </row>
    <row r="18" spans="1:19" ht="30" customHeight="1" x14ac:dyDescent="0.25">
      <c r="A18" s="34" t="s">
        <v>0</v>
      </c>
      <c r="B18" s="34" t="s">
        <v>1</v>
      </c>
      <c r="C18" s="34" t="s">
        <v>2</v>
      </c>
      <c r="D18" s="34"/>
      <c r="E18" s="14" t="s">
        <v>23</v>
      </c>
      <c r="F18" s="14" t="s">
        <v>24</v>
      </c>
      <c r="G18" s="14" t="s">
        <v>25</v>
      </c>
      <c r="H18" s="14" t="s">
        <v>26</v>
      </c>
      <c r="I18" s="14" t="s">
        <v>27</v>
      </c>
      <c r="J18" s="14" t="s">
        <v>28</v>
      </c>
      <c r="K18" s="14" t="s">
        <v>29</v>
      </c>
      <c r="L18" s="47" t="s">
        <v>12</v>
      </c>
      <c r="M18" s="34" t="s">
        <v>8</v>
      </c>
      <c r="N18" s="34" t="s">
        <v>9</v>
      </c>
      <c r="O18" s="34" t="s">
        <v>10</v>
      </c>
      <c r="P18" s="34" t="s">
        <v>6</v>
      </c>
      <c r="Q18" s="43" t="s">
        <v>7</v>
      </c>
    </row>
    <row r="19" spans="1:19" x14ac:dyDescent="0.25">
      <c r="A19" s="35"/>
      <c r="B19" s="35"/>
      <c r="C19" s="12" t="s">
        <v>3</v>
      </c>
      <c r="D19" s="12" t="s">
        <v>4</v>
      </c>
      <c r="E19" s="15" t="s">
        <v>5</v>
      </c>
      <c r="F19" s="14" t="s">
        <v>5</v>
      </c>
      <c r="G19" s="15" t="s">
        <v>5</v>
      </c>
      <c r="H19" s="15" t="s">
        <v>5</v>
      </c>
      <c r="I19" s="15" t="s">
        <v>5</v>
      </c>
      <c r="J19" s="15" t="s">
        <v>5</v>
      </c>
      <c r="K19" s="15" t="s">
        <v>5</v>
      </c>
      <c r="L19" s="48"/>
      <c r="M19" s="34"/>
      <c r="N19" s="34"/>
      <c r="O19" s="34"/>
      <c r="P19" s="34"/>
      <c r="Q19" s="43"/>
    </row>
    <row r="20" spans="1:19" s="18" customFormat="1" x14ac:dyDescent="0.25">
      <c r="A20" s="26">
        <v>1</v>
      </c>
      <c r="B20" s="22" t="s">
        <v>39</v>
      </c>
      <c r="C20" s="30" t="s">
        <v>31</v>
      </c>
      <c r="D20" s="30">
        <v>80</v>
      </c>
      <c r="E20" s="28">
        <v>1833</v>
      </c>
      <c r="F20" s="19">
        <v>1833.7</v>
      </c>
      <c r="G20" s="19">
        <v>1832</v>
      </c>
      <c r="H20" s="20"/>
      <c r="I20" s="20"/>
      <c r="J20" s="20"/>
      <c r="K20" s="20"/>
      <c r="L20" s="19">
        <f t="shared" ref="L20" si="0">AVERAGE(E20:K20)</f>
        <v>1832.8999999999999</v>
      </c>
      <c r="M20" s="21">
        <f t="shared" ref="M20" si="1" xml:space="preserve"> COUNT(E20:K20)</f>
        <v>3</v>
      </c>
      <c r="N20" s="21">
        <f t="shared" ref="N20" si="2">STDEV(E20:K20)</f>
        <v>0.85440037453177442</v>
      </c>
      <c r="O20" s="21">
        <f t="shared" ref="O20" si="3">N20/L20*100</f>
        <v>4.6614674806687462E-2</v>
      </c>
      <c r="P20" s="21" t="str">
        <f t="shared" ref="P20" si="4">IF(O20&lt;33,"ОДНОРОДНЫЕ","НЕОДНОРОДНЫЕ")</f>
        <v>ОДНОРОДНЫЕ</v>
      </c>
      <c r="Q20" s="19">
        <f t="shared" ref="Q20" si="5">D20*L20</f>
        <v>146632</v>
      </c>
      <c r="S20" s="1"/>
    </row>
    <row r="21" spans="1:19" s="18" customFormat="1" x14ac:dyDescent="0.25">
      <c r="A21" s="26">
        <v>2</v>
      </c>
      <c r="B21" s="22" t="s">
        <v>39</v>
      </c>
      <c r="C21" s="30" t="s">
        <v>31</v>
      </c>
      <c r="D21" s="30">
        <v>180</v>
      </c>
      <c r="E21" s="28">
        <v>1910</v>
      </c>
      <c r="F21" s="19">
        <v>1910.18</v>
      </c>
      <c r="G21" s="19">
        <v>1909</v>
      </c>
      <c r="H21" s="20"/>
      <c r="I21" s="20"/>
      <c r="J21" s="20"/>
      <c r="K21" s="20"/>
      <c r="L21" s="25">
        <f t="shared" ref="L21:L29" si="6">AVERAGE(E21:K21)</f>
        <v>1909.7266666666667</v>
      </c>
      <c r="M21" s="23">
        <f t="shared" ref="M21:M29" si="7" xml:space="preserve"> COUNT(E21:K21)</f>
        <v>3</v>
      </c>
      <c r="N21" s="23">
        <f t="shared" ref="N21:N29" si="8">STDEV(E21:K21)</f>
        <v>0.63571482075956209</v>
      </c>
      <c r="O21" s="23">
        <f t="shared" ref="O21:O29" si="9">N21/L21*100</f>
        <v>3.3288262234363146E-2</v>
      </c>
      <c r="P21" s="23" t="str">
        <f t="shared" ref="P21:P29" si="10">IF(O21&lt;33,"ОДНОРОДНЫЕ","НЕОДНОРОДНЫЕ")</f>
        <v>ОДНОРОДНЫЕ</v>
      </c>
      <c r="Q21" s="25">
        <f t="shared" ref="Q21:Q29" si="11">D21*L21</f>
        <v>343750.8</v>
      </c>
      <c r="S21" s="1"/>
    </row>
    <row r="22" spans="1:19" s="18" customFormat="1" x14ac:dyDescent="0.25">
      <c r="A22" s="26">
        <v>3</v>
      </c>
      <c r="B22" s="22" t="s">
        <v>40</v>
      </c>
      <c r="C22" s="30" t="s">
        <v>31</v>
      </c>
      <c r="D22" s="30">
        <v>50</v>
      </c>
      <c r="E22" s="28">
        <v>50.1</v>
      </c>
      <c r="F22" s="19">
        <v>50.19</v>
      </c>
      <c r="G22" s="19">
        <v>50</v>
      </c>
      <c r="H22" s="20"/>
      <c r="I22" s="20"/>
      <c r="J22" s="20"/>
      <c r="K22" s="20"/>
      <c r="L22" s="25">
        <f t="shared" si="6"/>
        <v>50.096666666666664</v>
      </c>
      <c r="M22" s="23">
        <f t="shared" si="7"/>
        <v>3</v>
      </c>
      <c r="N22" s="23">
        <f t="shared" si="8"/>
        <v>9.5043849529220598E-2</v>
      </c>
      <c r="O22" s="23">
        <f t="shared" si="9"/>
        <v>0.18972090530817873</v>
      </c>
      <c r="P22" s="23" t="str">
        <f t="shared" si="10"/>
        <v>ОДНОРОДНЫЕ</v>
      </c>
      <c r="Q22" s="25">
        <f t="shared" si="11"/>
        <v>2504.833333333333</v>
      </c>
      <c r="S22" s="1"/>
    </row>
    <row r="23" spans="1:19" s="18" customFormat="1" x14ac:dyDescent="0.25">
      <c r="A23" s="26">
        <v>4</v>
      </c>
      <c r="B23" s="22" t="s">
        <v>41</v>
      </c>
      <c r="C23" s="30" t="s">
        <v>31</v>
      </c>
      <c r="D23" s="30">
        <v>140</v>
      </c>
      <c r="E23" s="28">
        <v>73.099999999999994</v>
      </c>
      <c r="F23" s="19">
        <v>73.14</v>
      </c>
      <c r="G23" s="19">
        <v>73</v>
      </c>
      <c r="H23" s="20"/>
      <c r="I23" s="20"/>
      <c r="J23" s="20"/>
      <c r="K23" s="20"/>
      <c r="L23" s="25">
        <f t="shared" si="6"/>
        <v>73.08</v>
      </c>
      <c r="M23" s="23">
        <f t="shared" si="7"/>
        <v>3</v>
      </c>
      <c r="N23" s="23">
        <f t="shared" si="8"/>
        <v>7.2111025509279225E-2</v>
      </c>
      <c r="O23" s="23">
        <f t="shared" si="9"/>
        <v>9.8674090735193259E-2</v>
      </c>
      <c r="P23" s="23" t="str">
        <f t="shared" si="10"/>
        <v>ОДНОРОДНЫЕ</v>
      </c>
      <c r="Q23" s="25">
        <f t="shared" si="11"/>
        <v>10231.199999999999</v>
      </c>
      <c r="S23" s="1"/>
    </row>
    <row r="24" spans="1:19" s="18" customFormat="1" x14ac:dyDescent="0.25">
      <c r="A24" s="26">
        <v>5</v>
      </c>
      <c r="B24" s="22" t="s">
        <v>42</v>
      </c>
      <c r="C24" s="30" t="s">
        <v>31</v>
      </c>
      <c r="D24" s="30">
        <v>120</v>
      </c>
      <c r="E24" s="28">
        <v>40.200000000000003</v>
      </c>
      <c r="F24" s="19">
        <v>40.26</v>
      </c>
      <c r="G24" s="19">
        <v>40</v>
      </c>
      <c r="H24" s="20"/>
      <c r="I24" s="20"/>
      <c r="J24" s="20"/>
      <c r="K24" s="20"/>
      <c r="L24" s="25">
        <f t="shared" si="6"/>
        <v>40.153333333333336</v>
      </c>
      <c r="M24" s="23">
        <f t="shared" si="7"/>
        <v>3</v>
      </c>
      <c r="N24" s="23">
        <f t="shared" si="8"/>
        <v>0.1361371857110806</v>
      </c>
      <c r="O24" s="23">
        <f t="shared" si="9"/>
        <v>0.33904329830088148</v>
      </c>
      <c r="P24" s="23" t="str">
        <f t="shared" si="10"/>
        <v>ОДНОРОДНЫЕ</v>
      </c>
      <c r="Q24" s="25">
        <f t="shared" si="11"/>
        <v>4818.4000000000005</v>
      </c>
      <c r="S24" s="1"/>
    </row>
    <row r="25" spans="1:19" s="18" customFormat="1" ht="30" x14ac:dyDescent="0.25">
      <c r="A25" s="26">
        <v>6</v>
      </c>
      <c r="B25" s="16" t="s">
        <v>43</v>
      </c>
      <c r="C25" s="30" t="s">
        <v>31</v>
      </c>
      <c r="D25" s="30">
        <v>15</v>
      </c>
      <c r="E25" s="28">
        <v>2208.6999999999998</v>
      </c>
      <c r="F25" s="19">
        <v>2208.71</v>
      </c>
      <c r="G25" s="19">
        <v>2208</v>
      </c>
      <c r="H25" s="20"/>
      <c r="I25" s="20"/>
      <c r="J25" s="20"/>
      <c r="K25" s="20"/>
      <c r="L25" s="25">
        <f t="shared" si="6"/>
        <v>2208.4699999999998</v>
      </c>
      <c r="M25" s="23">
        <f t="shared" si="7"/>
        <v>3</v>
      </c>
      <c r="N25" s="23">
        <f t="shared" si="8"/>
        <v>0.40706264874091169</v>
      </c>
      <c r="O25" s="23">
        <f t="shared" si="9"/>
        <v>1.8431884913125907E-2</v>
      </c>
      <c r="P25" s="23" t="str">
        <f t="shared" si="10"/>
        <v>ОДНОРОДНЫЕ</v>
      </c>
      <c r="Q25" s="25">
        <f t="shared" si="11"/>
        <v>33127.049999999996</v>
      </c>
      <c r="S25" s="1"/>
    </row>
    <row r="26" spans="1:19" s="24" customFormat="1" x14ac:dyDescent="0.25">
      <c r="A26" s="26">
        <v>7</v>
      </c>
      <c r="B26" s="22" t="s">
        <v>44</v>
      </c>
      <c r="C26" s="30" t="s">
        <v>31</v>
      </c>
      <c r="D26" s="30">
        <v>80</v>
      </c>
      <c r="E26" s="28">
        <v>298.5</v>
      </c>
      <c r="F26" s="25">
        <v>298.52999999999997</v>
      </c>
      <c r="G26" s="25">
        <v>298</v>
      </c>
      <c r="H26" s="27"/>
      <c r="I26" s="27"/>
      <c r="J26" s="27"/>
      <c r="K26" s="27"/>
      <c r="L26" s="25">
        <f t="shared" si="6"/>
        <v>298.34333333333331</v>
      </c>
      <c r="M26" s="23">
        <f t="shared" si="7"/>
        <v>3</v>
      </c>
      <c r="N26" s="23">
        <f t="shared" si="8"/>
        <v>0.29771350881901248</v>
      </c>
      <c r="O26" s="23">
        <f t="shared" si="9"/>
        <v>9.9788892713879709E-2</v>
      </c>
      <c r="P26" s="23" t="str">
        <f t="shared" si="10"/>
        <v>ОДНОРОДНЫЕ</v>
      </c>
      <c r="Q26" s="25">
        <f t="shared" si="11"/>
        <v>23867.466666666664</v>
      </c>
      <c r="S26" s="1"/>
    </row>
    <row r="27" spans="1:19" s="24" customFormat="1" x14ac:dyDescent="0.25">
      <c r="A27" s="26">
        <v>8</v>
      </c>
      <c r="B27" s="22" t="s">
        <v>45</v>
      </c>
      <c r="C27" s="30" t="s">
        <v>31</v>
      </c>
      <c r="D27" s="30">
        <v>15</v>
      </c>
      <c r="E27" s="28">
        <v>589.29999999999995</v>
      </c>
      <c r="F27" s="25">
        <v>589.30999999999995</v>
      </c>
      <c r="G27" s="25">
        <v>589</v>
      </c>
      <c r="H27" s="27"/>
      <c r="I27" s="27"/>
      <c r="J27" s="27"/>
      <c r="K27" s="27"/>
      <c r="L27" s="25">
        <f t="shared" si="6"/>
        <v>589.20333333333326</v>
      </c>
      <c r="M27" s="23">
        <f t="shared" si="7"/>
        <v>3</v>
      </c>
      <c r="N27" s="23">
        <f t="shared" si="8"/>
        <v>0.17616280348962182</v>
      </c>
      <c r="O27" s="23">
        <f t="shared" si="9"/>
        <v>2.9898473671729937E-2</v>
      </c>
      <c r="P27" s="23" t="str">
        <f t="shared" si="10"/>
        <v>ОДНОРОДНЫЕ</v>
      </c>
      <c r="Q27" s="25">
        <f t="shared" si="11"/>
        <v>8838.0499999999993</v>
      </c>
      <c r="S27" s="1"/>
    </row>
    <row r="28" spans="1:19" s="24" customFormat="1" x14ac:dyDescent="0.25">
      <c r="A28" s="26">
        <v>9</v>
      </c>
      <c r="B28" s="22" t="s">
        <v>46</v>
      </c>
      <c r="C28" s="30" t="s">
        <v>31</v>
      </c>
      <c r="D28" s="30">
        <v>60</v>
      </c>
      <c r="E28" s="28">
        <v>72.900000000000006</v>
      </c>
      <c r="F28" s="25">
        <v>72.959999999999994</v>
      </c>
      <c r="G28" s="25">
        <v>72</v>
      </c>
      <c r="H28" s="27"/>
      <c r="I28" s="27"/>
      <c r="J28" s="27"/>
      <c r="K28" s="27"/>
      <c r="L28" s="25">
        <f t="shared" si="6"/>
        <v>72.62</v>
      </c>
      <c r="M28" s="23">
        <f t="shared" si="7"/>
        <v>3</v>
      </c>
      <c r="N28" s="23">
        <f t="shared" si="8"/>
        <v>0.53777318638994953</v>
      </c>
      <c r="O28" s="23">
        <f t="shared" si="9"/>
        <v>0.74053041364630889</v>
      </c>
      <c r="P28" s="23" t="str">
        <f t="shared" si="10"/>
        <v>ОДНОРОДНЫЕ</v>
      </c>
      <c r="Q28" s="25">
        <f t="shared" si="11"/>
        <v>4357.2000000000007</v>
      </c>
      <c r="S28" s="1"/>
    </row>
    <row r="29" spans="1:19" s="24" customFormat="1" x14ac:dyDescent="0.25">
      <c r="A29" s="26">
        <v>10</v>
      </c>
      <c r="B29" s="22" t="s">
        <v>47</v>
      </c>
      <c r="C29" s="30" t="s">
        <v>31</v>
      </c>
      <c r="D29" s="30">
        <v>10</v>
      </c>
      <c r="E29" s="28">
        <v>842.2</v>
      </c>
      <c r="F29" s="25">
        <v>842.26</v>
      </c>
      <c r="G29" s="25">
        <v>842</v>
      </c>
      <c r="H29" s="27"/>
      <c r="I29" s="27"/>
      <c r="J29" s="27"/>
      <c r="K29" s="27"/>
      <c r="L29" s="25">
        <f t="shared" si="6"/>
        <v>842.15333333333331</v>
      </c>
      <c r="M29" s="23">
        <f t="shared" si="7"/>
        <v>3</v>
      </c>
      <c r="N29" s="23">
        <f t="shared" si="8"/>
        <v>0.13613718571108513</v>
      </c>
      <c r="O29" s="23">
        <f t="shared" si="9"/>
        <v>1.6165368030099641E-2</v>
      </c>
      <c r="P29" s="23" t="str">
        <f t="shared" si="10"/>
        <v>ОДНОРОДНЫЕ</v>
      </c>
      <c r="Q29" s="25">
        <f t="shared" si="11"/>
        <v>8421.5333333333328</v>
      </c>
      <c r="S29" s="1"/>
    </row>
    <row r="30" spans="1:19" x14ac:dyDescent="0.25">
      <c r="R30" s="9"/>
      <c r="S30" s="1"/>
    </row>
    <row r="31" spans="1:19" x14ac:dyDescent="0.25">
      <c r="A31" s="41" t="s">
        <v>18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9" x14ac:dyDescent="0.25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9" ht="1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9" s="8" customFormat="1" x14ac:dyDescent="0.25">
      <c r="A34" s="37" t="s">
        <v>48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2"/>
      <c r="S34" s="2"/>
    </row>
    <row r="40" spans="1:19" x14ac:dyDescent="0.25">
      <c r="P40" s="9"/>
    </row>
  </sheetData>
  <mergeCells count="18">
    <mergeCell ref="P18:P19"/>
    <mergeCell ref="A18:A19"/>
    <mergeCell ref="G3:Q3"/>
    <mergeCell ref="B18:B19"/>
    <mergeCell ref="C18:D18"/>
    <mergeCell ref="N12:O12"/>
    <mergeCell ref="A34:Q34"/>
    <mergeCell ref="A33:Q33"/>
    <mergeCell ref="B14:P14"/>
    <mergeCell ref="A31:Q31"/>
    <mergeCell ref="A32:Q32"/>
    <mergeCell ref="Q18:Q19"/>
    <mergeCell ref="A17:B17"/>
    <mergeCell ref="C17:D17"/>
    <mergeCell ref="L18:L19"/>
    <mergeCell ref="M18:M19"/>
    <mergeCell ref="N18:N19"/>
    <mergeCell ref="O18:O19"/>
  </mergeCells>
  <conditionalFormatting sqref="P20:P29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9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2023-08-10T07:59:38Z</dcterms:modified>
</cp:coreProperties>
</file>