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E30" i="1"/>
  <c r="H26" i="1" l="1"/>
  <c r="M26" i="1" s="1"/>
  <c r="I26" i="1"/>
  <c r="J26" i="1"/>
  <c r="K26" i="1" s="1"/>
  <c r="L26" i="1" s="1"/>
  <c r="H27" i="1"/>
  <c r="M27" i="1" s="1"/>
  <c r="I27" i="1"/>
  <c r="J27" i="1"/>
  <c r="K27" i="1" l="1"/>
  <c r="L27" i="1" s="1"/>
  <c r="C17" i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H24" i="1"/>
  <c r="M24" i="1" s="1"/>
  <c r="I24" i="1"/>
  <c r="J24" i="1"/>
  <c r="K24" i="1" s="1"/>
  <c r="L24" i="1" s="1"/>
  <c r="H25" i="1"/>
  <c r="M25" i="1" s="1"/>
  <c r="I25" i="1"/>
  <c r="J25" i="1"/>
  <c r="H28" i="1"/>
  <c r="M28" i="1" s="1"/>
  <c r="I28" i="1"/>
  <c r="J28" i="1"/>
  <c r="K28" i="1" s="1"/>
  <c r="L28" i="1" s="1"/>
  <c r="H29" i="1"/>
  <c r="M29" i="1" s="1"/>
  <c r="I29" i="1"/>
  <c r="J29" i="1"/>
  <c r="M30" i="1" l="1"/>
  <c r="K20" i="1"/>
  <c r="L20" i="1" s="1"/>
  <c r="K29" i="1"/>
  <c r="L29" i="1" s="1"/>
  <c r="K23" i="1"/>
  <c r="L23" i="1" s="1"/>
  <c r="K21" i="1"/>
  <c r="L21" i="1" s="1"/>
  <c r="K25" i="1"/>
  <c r="L25" i="1" s="1"/>
</calcChain>
</file>

<file path=xl/sharedStrings.xml><?xml version="1.0" encoding="utf-8"?>
<sst xmlns="http://schemas.openxmlformats.org/spreadsheetml/2006/main" count="56" uniqueCount="43">
  <si>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</si>
  <si>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</si>
  <si>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</si>
  <si>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</si>
  <si>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</si>
  <si>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</si>
  <si>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</si>
  <si>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</si>
  <si>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</si>
  <si>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</si>
  <si>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</si>
  <si>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</si>
  <si>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</si>
  <si>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</si>
  <si>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</si>
  <si>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</si>
  <si>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</si>
  <si>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</si>
  <si>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</si>
  <si>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</si>
  <si>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</si>
  <si>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</si>
  <si>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</si>
  <si>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</si>
  <si>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</si>
  <si>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</si>
  <si>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С.В. Погодаева</t>
  </si>
  <si>
    <t>И.о. главного врача</t>
  </si>
  <si>
    <t>Тест-полоски  для  определения уровня глюкозы в крови</t>
  </si>
  <si>
    <t>Тест-полоски  для определения уровня глюкозы в моче</t>
  </si>
  <si>
    <t>Тест – полоски  для анализа уровня кетоновых тел</t>
  </si>
  <si>
    <t>Визуальные тест-полоски для определения гемоглобина и крови  в моче</t>
  </si>
  <si>
    <t>Тест-полоски "Урибел" (или эквивалент) предназначены для качественного и полуколичественного определения белка в моче</t>
  </si>
  <si>
    <t>Тест-полоски для полуколичественного определения микроальбуминурии. до 100мг/л</t>
  </si>
  <si>
    <t>Тест-полоски для полуколичественного определения креатинина и альбумина в моче</t>
  </si>
  <si>
    <t>Тест-полоски для определения  рН жидкостей</t>
  </si>
  <si>
    <t>упак</t>
  </si>
  <si>
    <t>№ 189-23</t>
  </si>
  <si>
    <t>на поставку тест полосок для КЛД</t>
  </si>
  <si>
    <t>вх. № 3060-08/23 от 01.08.2023</t>
  </si>
  <si>
    <t>вх. № 3059-07/23 от 01.08.2023</t>
  </si>
  <si>
    <t>вх. № 3058-07/23 от 01.08.2023</t>
  </si>
  <si>
    <t>Исходя из имеющегося у Заказчика объёма финансового обеспечения для осуществления закупки НМЦД устанавливается в размере 706735 руб. (семьсот шесть тысяч семьсот тридцать пять рублей 00 копеек),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</si>
</sst>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A35" sqref="A35:M35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11.7109375" style="17" customWidth="1"/>
    <col min="4" max="4" width="7.14062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9.710937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2:13" x14ac:dyDescent="0.25">
      <c r="M1" s="15" t="s">
        <v>19</v>
      </c>
    </row>
    <row r="2" spans="2:13" ht="14.45" customHeight="1" x14ac:dyDescent="0.25">
      <c r="M2" s="15" t="s">
        <v>20</v>
      </c>
    </row>
    <row r="3" spans="2:13" x14ac:dyDescent="0.25">
      <c r="G3" s="28" t="s">
        <v>38</v>
      </c>
      <c r="H3" s="28"/>
      <c r="I3" s="28"/>
      <c r="J3" s="28"/>
      <c r="K3" s="28"/>
      <c r="L3" s="28"/>
      <c r="M3" s="28"/>
    </row>
    <row r="4" spans="2:13" x14ac:dyDescent="0.25">
      <c r="G4" s="12"/>
      <c r="H4" s="12"/>
      <c r="I4" s="8"/>
      <c r="J4" s="8"/>
      <c r="K4" s="8"/>
      <c r="L4" s="8"/>
      <c r="M4" s="16" t="s">
        <v>22</v>
      </c>
    </row>
    <row r="5" spans="2:13" x14ac:dyDescent="0.25">
      <c r="G5" s="12"/>
      <c r="H5" s="12"/>
      <c r="I5" s="8"/>
      <c r="J5" s="8"/>
      <c r="K5" s="8"/>
      <c r="L5" s="8"/>
      <c r="M5" s="16" t="s">
        <v>21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37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16</v>
      </c>
    </row>
    <row r="10" spans="2:13" x14ac:dyDescent="0.25">
      <c r="M10" s="2" t="s">
        <v>14</v>
      </c>
    </row>
    <row r="12" spans="2:13" ht="28.9" customHeight="1" x14ac:dyDescent="0.25">
      <c r="J12" s="32" t="s">
        <v>27</v>
      </c>
      <c r="K12" s="32"/>
      <c r="M12" s="1" t="s">
        <v>26</v>
      </c>
    </row>
    <row r="14" spans="2:13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3" ht="45" x14ac:dyDescent="0.25">
      <c r="A17" s="36" t="s">
        <v>11</v>
      </c>
      <c r="B17" s="37"/>
      <c r="C17" s="38">
        <f>E30</f>
        <v>706735</v>
      </c>
      <c r="D17" s="39"/>
      <c r="E17" s="22" t="s">
        <v>39</v>
      </c>
      <c r="F17" s="22" t="s">
        <v>40</v>
      </c>
      <c r="G17" s="22" t="s">
        <v>41</v>
      </c>
      <c r="H17" s="22"/>
      <c r="I17" s="20"/>
      <c r="J17" s="20"/>
      <c r="K17" s="20"/>
      <c r="L17" s="20"/>
      <c r="M17" s="18"/>
    </row>
    <row r="18" spans="1:13" ht="30" customHeight="1" x14ac:dyDescent="0.25">
      <c r="A18" s="29" t="s">
        <v>0</v>
      </c>
      <c r="B18" s="29" t="s">
        <v>1</v>
      </c>
      <c r="C18" s="29" t="s">
        <v>2</v>
      </c>
      <c r="D18" s="29"/>
      <c r="E18" s="18" t="s">
        <v>23</v>
      </c>
      <c r="F18" s="18" t="s">
        <v>24</v>
      </c>
      <c r="G18" s="18" t="s">
        <v>25</v>
      </c>
      <c r="H18" s="40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5" t="s">
        <v>7</v>
      </c>
    </row>
    <row r="19" spans="1:13" x14ac:dyDescent="0.25">
      <c r="A19" s="30"/>
      <c r="B19" s="30"/>
      <c r="C19" s="21" t="s">
        <v>3</v>
      </c>
      <c r="D19" s="21" t="s">
        <v>4</v>
      </c>
      <c r="E19" s="19" t="s">
        <v>5</v>
      </c>
      <c r="F19" s="18" t="s">
        <v>5</v>
      </c>
      <c r="G19" s="18" t="s">
        <v>5</v>
      </c>
      <c r="H19" s="41"/>
      <c r="I19" s="29"/>
      <c r="J19" s="29"/>
      <c r="K19" s="29"/>
      <c r="L19" s="29"/>
      <c r="M19" s="35"/>
    </row>
    <row r="20" spans="1:13" ht="30" x14ac:dyDescent="0.25">
      <c r="A20" s="4">
        <v>1</v>
      </c>
      <c r="B20" s="26" t="s">
        <v>28</v>
      </c>
      <c r="C20" s="23" t="s">
        <v>36</v>
      </c>
      <c r="D20" s="27">
        <v>45</v>
      </c>
      <c r="E20" s="9">
        <v>1800</v>
      </c>
      <c r="F20" s="5">
        <v>1891</v>
      </c>
      <c r="G20" s="18">
        <v>1846</v>
      </c>
      <c r="H20" s="18">
        <f t="shared" ref="H20:H29" si="0">AVERAGE(E20:G20)</f>
        <v>1845.6666666666667</v>
      </c>
      <c r="I20" s="20">
        <f t="shared" ref="I20:I29" si="1" xml:space="preserve"> COUNT(E20:G20)</f>
        <v>3</v>
      </c>
      <c r="J20" s="20">
        <f t="shared" ref="J20:J29" si="2">STDEV(E20:G20)</f>
        <v>45.500915741700553</v>
      </c>
      <c r="K20" s="20">
        <f t="shared" ref="K20:K29" si="3">J20/H20*100</f>
        <v>2.4652834969315816</v>
      </c>
      <c r="L20" s="20" t="str">
        <f t="shared" ref="L20:L29" si="4">IF(K20&lt;33,"ОДНОРОДНЫЕ","НЕОДНОРОДНЫЕ")</f>
        <v>ОДНОРОДНЫЕ</v>
      </c>
      <c r="M20" s="18">
        <f t="shared" ref="M20:M29" si="5">D20*H20</f>
        <v>83055</v>
      </c>
    </row>
    <row r="21" spans="1:13" ht="30" x14ac:dyDescent="0.25">
      <c r="A21" s="4">
        <v>2</v>
      </c>
      <c r="B21" s="26" t="s">
        <v>28</v>
      </c>
      <c r="C21" s="23" t="s">
        <v>36</v>
      </c>
      <c r="D21" s="27">
        <v>5</v>
      </c>
      <c r="E21" s="9">
        <v>1945</v>
      </c>
      <c r="F21" s="5">
        <v>2014</v>
      </c>
      <c r="G21" s="18">
        <v>1983</v>
      </c>
      <c r="H21" s="18">
        <f t="shared" si="0"/>
        <v>1980.6666666666667</v>
      </c>
      <c r="I21" s="20">
        <f t="shared" si="1"/>
        <v>3</v>
      </c>
      <c r="J21" s="20">
        <f t="shared" si="2"/>
        <v>34.55912807542073</v>
      </c>
      <c r="K21" s="20">
        <f t="shared" si="3"/>
        <v>1.7448230263591751</v>
      </c>
      <c r="L21" s="20" t="str">
        <f t="shared" si="4"/>
        <v>ОДНОРОДНЫЕ</v>
      </c>
      <c r="M21" s="18">
        <f t="shared" si="5"/>
        <v>9903.3333333333339</v>
      </c>
    </row>
    <row r="22" spans="1:13" ht="30" x14ac:dyDescent="0.25">
      <c r="A22" s="4">
        <v>3</v>
      </c>
      <c r="B22" s="26" t="s">
        <v>28</v>
      </c>
      <c r="C22" s="23" t="s">
        <v>36</v>
      </c>
      <c r="D22" s="27">
        <v>35</v>
      </c>
      <c r="E22" s="9">
        <v>3300</v>
      </c>
      <c r="F22" s="5">
        <v>3250</v>
      </c>
      <c r="G22" s="18">
        <v>3170</v>
      </c>
      <c r="H22" s="18">
        <f t="shared" si="0"/>
        <v>3240</v>
      </c>
      <c r="I22" s="20">
        <f t="shared" si="1"/>
        <v>3</v>
      </c>
      <c r="J22" s="20">
        <f t="shared" si="2"/>
        <v>65.574385243020004</v>
      </c>
      <c r="K22" s="20">
        <f t="shared" si="3"/>
        <v>2.0239007791055559</v>
      </c>
      <c r="L22" s="20" t="str">
        <f t="shared" si="4"/>
        <v>ОДНОРОДНЫЕ</v>
      </c>
      <c r="M22" s="18">
        <f t="shared" si="5"/>
        <v>113400</v>
      </c>
    </row>
    <row r="23" spans="1:13" ht="30" x14ac:dyDescent="0.25">
      <c r="A23" s="4">
        <v>4</v>
      </c>
      <c r="B23" s="26" t="s">
        <v>29</v>
      </c>
      <c r="C23" s="23" t="s">
        <v>36</v>
      </c>
      <c r="D23" s="27">
        <v>4</v>
      </c>
      <c r="E23" s="9">
        <v>570</v>
      </c>
      <c r="F23" s="5">
        <v>613</v>
      </c>
      <c r="G23" s="18">
        <v>581</v>
      </c>
      <c r="H23" s="18">
        <f t="shared" si="0"/>
        <v>588</v>
      </c>
      <c r="I23" s="20">
        <f t="shared" si="1"/>
        <v>3</v>
      </c>
      <c r="J23" s="20">
        <f t="shared" si="2"/>
        <v>22.338307903688676</v>
      </c>
      <c r="K23" s="20">
        <f t="shared" si="3"/>
        <v>3.7990319564096389</v>
      </c>
      <c r="L23" s="20" t="str">
        <f t="shared" si="4"/>
        <v>ОДНОРОДНЫЕ</v>
      </c>
      <c r="M23" s="18">
        <f t="shared" si="5"/>
        <v>2352</v>
      </c>
    </row>
    <row r="24" spans="1:13" ht="30" x14ac:dyDescent="0.25">
      <c r="A24" s="4">
        <v>5</v>
      </c>
      <c r="B24" s="26" t="s">
        <v>30</v>
      </c>
      <c r="C24" s="23" t="s">
        <v>36</v>
      </c>
      <c r="D24" s="27">
        <v>60</v>
      </c>
      <c r="E24" s="9">
        <v>570</v>
      </c>
      <c r="F24" s="5">
        <v>613</v>
      </c>
      <c r="G24" s="18">
        <v>581</v>
      </c>
      <c r="H24" s="18">
        <f t="shared" si="0"/>
        <v>588</v>
      </c>
      <c r="I24" s="20">
        <f t="shared" si="1"/>
        <v>3</v>
      </c>
      <c r="J24" s="20">
        <f t="shared" si="2"/>
        <v>22.338307903688676</v>
      </c>
      <c r="K24" s="20">
        <f t="shared" si="3"/>
        <v>3.7990319564096389</v>
      </c>
      <c r="L24" s="20" t="str">
        <f t="shared" si="4"/>
        <v>ОДНОРОДНЫЕ</v>
      </c>
      <c r="M24" s="18">
        <f t="shared" si="5"/>
        <v>35280</v>
      </c>
    </row>
    <row r="25" spans="1:13" ht="30" x14ac:dyDescent="0.25">
      <c r="A25" s="4">
        <v>6</v>
      </c>
      <c r="B25" s="26" t="s">
        <v>31</v>
      </c>
      <c r="C25" s="23" t="s">
        <v>36</v>
      </c>
      <c r="D25" s="27">
        <v>6</v>
      </c>
      <c r="E25" s="9">
        <v>750</v>
      </c>
      <c r="F25" s="5">
        <v>793</v>
      </c>
      <c r="G25" s="18">
        <v>771</v>
      </c>
      <c r="H25" s="18">
        <f t="shared" si="0"/>
        <v>771.33333333333337</v>
      </c>
      <c r="I25" s="20">
        <f t="shared" si="1"/>
        <v>3</v>
      </c>
      <c r="J25" s="20">
        <f t="shared" si="2"/>
        <v>21.501937897160182</v>
      </c>
      <c r="K25" s="20">
        <f t="shared" si="3"/>
        <v>2.7876323980760822</v>
      </c>
      <c r="L25" s="20" t="str">
        <f t="shared" si="4"/>
        <v>ОДНОРОДНЫЕ</v>
      </c>
      <c r="M25" s="18">
        <f t="shared" si="5"/>
        <v>4628</v>
      </c>
    </row>
    <row r="26" spans="1:13" s="24" customFormat="1" ht="60" x14ac:dyDescent="0.25">
      <c r="A26" s="4">
        <v>7</v>
      </c>
      <c r="B26" s="26" t="s">
        <v>32</v>
      </c>
      <c r="C26" s="23" t="s">
        <v>36</v>
      </c>
      <c r="D26" s="27">
        <v>15</v>
      </c>
      <c r="E26" s="9">
        <v>250</v>
      </c>
      <c r="F26" s="5">
        <v>297</v>
      </c>
      <c r="G26" s="25">
        <v>275</v>
      </c>
      <c r="H26" s="25">
        <f t="shared" ref="H26:H27" si="6">AVERAGE(E26:G26)</f>
        <v>274</v>
      </c>
      <c r="I26" s="23">
        <f t="shared" ref="I26:I27" si="7" xml:space="preserve"> COUNT(E26:G26)</f>
        <v>3</v>
      </c>
      <c r="J26" s="23">
        <f t="shared" ref="J26:J27" si="8">STDEV(E26:G26)</f>
        <v>23.515952032609693</v>
      </c>
      <c r="K26" s="23">
        <f t="shared" ref="K26:K27" si="9">J26/H26*100</f>
        <v>8.5824642454779898</v>
      </c>
      <c r="L26" s="23" t="str">
        <f t="shared" ref="L26:L27" si="10">IF(K26&lt;33,"ОДНОРОДНЫЕ","НЕОДНОРОДНЫЕ")</f>
        <v>ОДНОРОДНЫЕ</v>
      </c>
      <c r="M26" s="25">
        <f t="shared" ref="M26:M27" si="11">D26*H26</f>
        <v>4110</v>
      </c>
    </row>
    <row r="27" spans="1:13" s="24" customFormat="1" ht="30" x14ac:dyDescent="0.25">
      <c r="A27" s="4">
        <v>8</v>
      </c>
      <c r="B27" s="26" t="s">
        <v>33</v>
      </c>
      <c r="C27" s="23" t="s">
        <v>36</v>
      </c>
      <c r="D27" s="27">
        <v>100</v>
      </c>
      <c r="E27" s="9">
        <v>3600</v>
      </c>
      <c r="F27" s="5">
        <v>3693</v>
      </c>
      <c r="G27" s="25">
        <v>3625</v>
      </c>
      <c r="H27" s="25">
        <f t="shared" si="6"/>
        <v>3639.3333333333335</v>
      </c>
      <c r="I27" s="23">
        <f t="shared" si="7"/>
        <v>3</v>
      </c>
      <c r="J27" s="23">
        <f t="shared" si="8"/>
        <v>48.1283007526064</v>
      </c>
      <c r="K27" s="23">
        <f t="shared" si="9"/>
        <v>1.3224482712751344</v>
      </c>
      <c r="L27" s="23" t="str">
        <f t="shared" si="10"/>
        <v>ОДНОРОДНЫЕ</v>
      </c>
      <c r="M27" s="25">
        <f t="shared" si="11"/>
        <v>363933.33333333337</v>
      </c>
    </row>
    <row r="28" spans="1:13" ht="30" x14ac:dyDescent="0.25">
      <c r="A28" s="4">
        <v>9</v>
      </c>
      <c r="B28" s="26" t="s">
        <v>34</v>
      </c>
      <c r="C28" s="23" t="s">
        <v>36</v>
      </c>
      <c r="D28" s="27">
        <v>50</v>
      </c>
      <c r="E28" s="9">
        <v>1870</v>
      </c>
      <c r="F28" s="5">
        <v>1950</v>
      </c>
      <c r="G28" s="18">
        <v>1892</v>
      </c>
      <c r="H28" s="18">
        <f t="shared" si="0"/>
        <v>1904</v>
      </c>
      <c r="I28" s="20">
        <f t="shared" si="1"/>
        <v>3</v>
      </c>
      <c r="J28" s="20">
        <f t="shared" si="2"/>
        <v>41.32795663954365</v>
      </c>
      <c r="K28" s="20">
        <f t="shared" si="3"/>
        <v>2.1705859579592253</v>
      </c>
      <c r="L28" s="20" t="str">
        <f t="shared" si="4"/>
        <v>ОДНОРОДНЫЕ</v>
      </c>
      <c r="M28" s="18">
        <f t="shared" si="5"/>
        <v>95200</v>
      </c>
    </row>
    <row r="29" spans="1:13" x14ac:dyDescent="0.25">
      <c r="A29" s="4">
        <v>10</v>
      </c>
      <c r="B29" s="26" t="s">
        <v>35</v>
      </c>
      <c r="C29" s="23" t="s">
        <v>36</v>
      </c>
      <c r="D29" s="27">
        <v>4</v>
      </c>
      <c r="E29" s="9">
        <v>570</v>
      </c>
      <c r="F29" s="5">
        <v>613</v>
      </c>
      <c r="G29" s="18">
        <v>581</v>
      </c>
      <c r="H29" s="18">
        <f t="shared" si="0"/>
        <v>588</v>
      </c>
      <c r="I29" s="20">
        <f t="shared" si="1"/>
        <v>3</v>
      </c>
      <c r="J29" s="20">
        <f t="shared" si="2"/>
        <v>22.338307903688676</v>
      </c>
      <c r="K29" s="20">
        <f t="shared" si="3"/>
        <v>3.7990319564096389</v>
      </c>
      <c r="L29" s="20" t="str">
        <f t="shared" si="4"/>
        <v>ОДНОРОДНЫЕ</v>
      </c>
      <c r="M29" s="18">
        <f t="shared" si="5"/>
        <v>2352</v>
      </c>
    </row>
    <row r="30" spans="1:13" x14ac:dyDescent="0.25">
      <c r="A30" s="4"/>
      <c r="B30" s="11"/>
      <c r="C30" s="10"/>
      <c r="D30" s="6"/>
      <c r="E30" s="18">
        <f>SUMPRODUCT($D$20:$D$29,E20:E29)</f>
        <v>706735</v>
      </c>
      <c r="F30" s="18">
        <f>SUMPRODUCT($D$20:$D$29,F20:F29)</f>
        <v>726612</v>
      </c>
      <c r="G30" s="18">
        <f>SUMPRODUCT($D$20:$D$29,G20:G29)</f>
        <v>709294</v>
      </c>
      <c r="H30" s="18"/>
      <c r="I30" s="20"/>
      <c r="J30" s="20"/>
      <c r="K30" s="20"/>
      <c r="L30" s="20"/>
      <c r="M30" s="3">
        <f>SUM(M20:M29)</f>
        <v>714213.66666666674</v>
      </c>
    </row>
    <row r="32" spans="1:13" x14ac:dyDescent="0.25">
      <c r="A32" s="33" t="s">
        <v>18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5" x14ac:dyDescent="0.25">
      <c r="A33" s="34" t="s">
        <v>17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1:15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</row>
    <row r="35" spans="1:15" s="8" customFormat="1" x14ac:dyDescent="0.25">
      <c r="A35" s="42" t="s">
        <v>42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7"/>
      <c r="O35" s="7"/>
    </row>
    <row r="37" spans="1:15" x14ac:dyDescent="0.25">
      <c r="J37" s="14"/>
    </row>
    <row r="41" spans="1:15" x14ac:dyDescent="0.25">
      <c r="L41" s="14"/>
    </row>
  </sheetData>
  <mergeCells count="18">
    <mergeCell ref="L18:L19"/>
    <mergeCell ref="A18:A19"/>
    <mergeCell ref="G3:M3"/>
    <mergeCell ref="B18:B19"/>
    <mergeCell ref="C18:D18"/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</mergeCells>
  <conditionalFormatting sqref="L20:L3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2023-08-01T02:56:26Z</dcterms:modified>
</cp:coreProperties>
</file>