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G60" i="1"/>
  <c r="E60" i="1"/>
  <c r="C17" i="1" l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K32" i="1" s="1"/>
  <c r="L32" i="1" s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H36" i="1"/>
  <c r="M36" i="1" s="1"/>
  <c r="I36" i="1"/>
  <c r="J36" i="1"/>
  <c r="K36" i="1" s="1"/>
  <c r="L36" i="1" s="1"/>
  <c r="H37" i="1"/>
  <c r="M37" i="1" s="1"/>
  <c r="I37" i="1"/>
  <c r="J37" i="1"/>
  <c r="H38" i="1"/>
  <c r="M38" i="1" s="1"/>
  <c r="I38" i="1"/>
  <c r="J38" i="1"/>
  <c r="K38" i="1" s="1"/>
  <c r="L38" i="1" s="1"/>
  <c r="H39" i="1"/>
  <c r="M39" i="1" s="1"/>
  <c r="I39" i="1"/>
  <c r="J39" i="1"/>
  <c r="K39" i="1" s="1"/>
  <c r="L39" i="1" s="1"/>
  <c r="H40" i="1"/>
  <c r="M40" i="1" s="1"/>
  <c r="I40" i="1"/>
  <c r="J40" i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K43" i="1" s="1"/>
  <c r="L43" i="1" s="1"/>
  <c r="H44" i="1"/>
  <c r="M44" i="1" s="1"/>
  <c r="I44" i="1"/>
  <c r="J44" i="1"/>
  <c r="K44" i="1" s="1"/>
  <c r="L44" i="1" s="1"/>
  <c r="H45" i="1"/>
  <c r="M45" i="1" s="1"/>
  <c r="I45" i="1"/>
  <c r="J45" i="1"/>
  <c r="H46" i="1"/>
  <c r="M46" i="1" s="1"/>
  <c r="I46" i="1"/>
  <c r="J46" i="1"/>
  <c r="K46" i="1" s="1"/>
  <c r="L46" i="1" s="1"/>
  <c r="H47" i="1"/>
  <c r="M47" i="1" s="1"/>
  <c r="I47" i="1"/>
  <c r="J47" i="1"/>
  <c r="K47" i="1" s="1"/>
  <c r="L47" i="1" s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K50" i="1" s="1"/>
  <c r="L50" i="1" s="1"/>
  <c r="H51" i="1"/>
  <c r="M51" i="1" s="1"/>
  <c r="I51" i="1"/>
  <c r="J51" i="1"/>
  <c r="H52" i="1"/>
  <c r="M52" i="1" s="1"/>
  <c r="I52" i="1"/>
  <c r="J52" i="1"/>
  <c r="K52" i="1" s="1"/>
  <c r="L52" i="1" s="1"/>
  <c r="H53" i="1"/>
  <c r="M53" i="1" s="1"/>
  <c r="I53" i="1"/>
  <c r="J53" i="1"/>
  <c r="H54" i="1"/>
  <c r="M54" i="1" s="1"/>
  <c r="I54" i="1"/>
  <c r="J54" i="1"/>
  <c r="K54" i="1" s="1"/>
  <c r="L54" i="1" s="1"/>
  <c r="H55" i="1"/>
  <c r="M55" i="1" s="1"/>
  <c r="I55" i="1"/>
  <c r="J55" i="1"/>
  <c r="H56" i="1"/>
  <c r="M56" i="1" s="1"/>
  <c r="I56" i="1"/>
  <c r="J56" i="1"/>
  <c r="K56" i="1" s="1"/>
  <c r="L56" i="1" s="1"/>
  <c r="H57" i="1"/>
  <c r="M57" i="1" s="1"/>
  <c r="I57" i="1"/>
  <c r="J57" i="1"/>
  <c r="K55" i="1" l="1"/>
  <c r="L55" i="1" s="1"/>
  <c r="K53" i="1"/>
  <c r="L53" i="1" s="1"/>
  <c r="K49" i="1"/>
  <c r="L49" i="1" s="1"/>
  <c r="K45" i="1"/>
  <c r="L45" i="1" s="1"/>
  <c r="K41" i="1"/>
  <c r="L41" i="1" s="1"/>
  <c r="K37" i="1"/>
  <c r="L37" i="1" s="1"/>
  <c r="K29" i="1"/>
  <c r="L29" i="1" s="1"/>
  <c r="K42" i="1"/>
  <c r="L42" i="1" s="1"/>
  <c r="K40" i="1"/>
  <c r="L40" i="1" s="1"/>
  <c r="K23" i="1"/>
  <c r="L23" i="1" s="1"/>
  <c r="K21" i="1"/>
  <c r="L21" i="1" s="1"/>
  <c r="K57" i="1"/>
  <c r="L57" i="1" s="1"/>
  <c r="K51" i="1"/>
  <c r="L51" i="1" s="1"/>
  <c r="K48" i="1"/>
  <c r="L48" i="1" s="1"/>
  <c r="K33" i="1"/>
  <c r="L33" i="1" s="1"/>
  <c r="K28" i="1"/>
  <c r="L28" i="1" s="1"/>
  <c r="K25" i="1"/>
  <c r="L25" i="1" s="1"/>
  <c r="H58" i="1" l="1"/>
  <c r="M58" i="1" s="1"/>
  <c r="I58" i="1"/>
  <c r="J58" i="1"/>
  <c r="H59" i="1"/>
  <c r="M59" i="1" s="1"/>
  <c r="I59" i="1"/>
  <c r="J59" i="1"/>
  <c r="K59" i="1" s="1"/>
  <c r="L59" i="1" s="1"/>
  <c r="M60" i="1" l="1"/>
  <c r="K58" i="1"/>
  <c r="L58" i="1" s="1"/>
</calcChain>
</file>

<file path=xl/sharedStrings.xml><?xml version="1.0" encoding="utf-8"?>
<sst xmlns="http://schemas.openxmlformats.org/spreadsheetml/2006/main" count="116" uniqueCount="75">
  <si>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</si>
  <si>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</si>
  <si>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</si>
  <si>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</si>
  <si>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</si>
  <si>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</si>
  <si>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</si>
  <si>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</si>
  <si>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</si>
  <si>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</si>
  <si>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</si>
  <si>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</si>
  <si>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</si>
  <si>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</si>
  <si>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</si>
  <si>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</si>
  <si>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</si>
  <si>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</si>
  <si>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</si>
  <si>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</si>
  <si>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</si>
  <si>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</si>
  <si>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</si>
  <si>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</si>
  <si>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</si>
  <si>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</si>
  <si>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штука</t>
  </si>
  <si>
    <t>№ 187-23</t>
  </si>
  <si>
    <t xml:space="preserve">на поставку реагентов для системы иммунохимического анализа Access 2 </t>
  </si>
  <si>
    <t>Тиреотропный гормон (3 международный стандарт), реагент</t>
  </si>
  <si>
    <t>Тиреотропный гормон (3 международный стандарт), калибраторы</t>
  </si>
  <si>
    <t>Свободный тироксин Т4, реагент (Access Free T4)</t>
  </si>
  <si>
    <t>Свободный тироксин Т4, калибраторы (Access Free T4 Calibrators)</t>
  </si>
  <si>
    <t>Свободный трийодтиронин Т3, реагент (AccessFree T3)</t>
  </si>
  <si>
    <t>Свободный трийодтиронин Т3, калибраторы (AccessFree T3 Calibrators)</t>
  </si>
  <si>
    <t>Антитела к тиреоиднойпероксидазе, реагент (Access  TPO Antibody)</t>
  </si>
  <si>
    <t>Антитела к тиреоиднойпероксидазе, калибраторы (Access TPO AntibodyCalibrators)</t>
  </si>
  <si>
    <t>Фолат/Фолат эритроцитов, реагент</t>
  </si>
  <si>
    <t>Фолат, калибраторы</t>
  </si>
  <si>
    <t>Витамин В12, реагент</t>
  </si>
  <si>
    <t>Витамин В12, калибраторы</t>
  </si>
  <si>
    <t>Пролактин, реагент</t>
  </si>
  <si>
    <t>Пролактин, калибраторы</t>
  </si>
  <si>
    <t>Фолликулостимулирующий гормон, реагент</t>
  </si>
  <si>
    <t>Фолликулостимулирующий гормон, калибраторы</t>
  </si>
  <si>
    <t>Кортизол, реагент</t>
  </si>
  <si>
    <t>Кортизол, калибраторы</t>
  </si>
  <si>
    <t>Дегидроэпиандростерона сульфат, реагент</t>
  </si>
  <si>
    <t>Дегидроэпиандростерона сульфат, калибраторы</t>
  </si>
  <si>
    <t>Общий бета-Хорионический гонадотропин, реагент</t>
  </si>
  <si>
    <t>Общий бета-Хорионический гонадотропин, калибраторы</t>
  </si>
  <si>
    <t>Альфа-фетопротеин  (АФП), реагент</t>
  </si>
  <si>
    <t>Альфа-фетопротеин  (АФП), калибраторы</t>
  </si>
  <si>
    <t>Лютеинизирующий гормон, калибраторы</t>
  </si>
  <si>
    <t>Тестостерон, реагент</t>
  </si>
  <si>
    <t>Тестостерон, калибраторы.</t>
  </si>
  <si>
    <t>Прогестерон, реагент</t>
  </si>
  <si>
    <t>Прогестерон, калибраторы</t>
  </si>
  <si>
    <t>Высокочувствительный эстрадиол, реагент</t>
  </si>
  <si>
    <t>Высокочувствительный эстрадиол, калибраторы</t>
  </si>
  <si>
    <t>Поверхностный антиген вируса гепатита B, реагент</t>
  </si>
  <si>
    <t>Поверхностный антиген вируса гепатита B, калибратор</t>
  </si>
  <si>
    <t>Access ВГСАт ПЛЮС, реагент</t>
  </si>
  <si>
    <t>Access ВГСАт ПЛЮС, калибратор</t>
  </si>
  <si>
    <t>Материал контрольный «Липочек Контроль «Иммунохимия Плюс»</t>
  </si>
  <si>
    <t>Промывочный буфер «Wash Buffer II»  (Access Wash Buffer II)</t>
  </si>
  <si>
    <t>Субстрат (AccessSubstrate).</t>
  </si>
  <si>
    <t>Проверочный раствор (Access System Check Solution)</t>
  </si>
  <si>
    <t>Реакционные пробирки (16х98 шт./упак.) (для Access) (AccessReactionVessels)</t>
  </si>
  <si>
    <t>Исходя из имеющегося у Заказчика объёма финансового обеспечения для осуществления закупки НМЦД устанавливается в размере 3 057 015,50 руб. (три миллиона пятьдесят семь тысяч пятнадцать рублей пятьдесят копеек)</t>
  </si>
  <si>
    <t>С.В. Погодаева</t>
  </si>
  <si>
    <t>И.о. главного врача</t>
  </si>
  <si>
    <t>вх. № 3057-07/23 от 31.07.2023</t>
  </si>
  <si>
    <t>вх. № 3056-07/23 от 31.07.2023</t>
  </si>
  <si>
    <t>вх. № 3055-07/23 от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</si>
</sst>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49" zoomScale="85" zoomScaleNormal="85" zoomScalePageLayoutView="70" workbookViewId="0">
      <selection activeCell="E60" sqref="E60:G6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19</v>
      </c>
    </row>
    <row r="2" spans="2:13" ht="14.45" customHeight="1" x14ac:dyDescent="0.25">
      <c r="M2" s="20" t="s">
        <v>20</v>
      </c>
    </row>
    <row r="3" spans="2:13" x14ac:dyDescent="0.25">
      <c r="G3" s="35" t="s">
        <v>28</v>
      </c>
      <c r="H3" s="35"/>
      <c r="I3" s="35"/>
      <c r="J3" s="35"/>
      <c r="K3" s="35"/>
      <c r="L3" s="35"/>
      <c r="M3" s="35"/>
    </row>
    <row r="4" spans="2:13" x14ac:dyDescent="0.25">
      <c r="G4" s="12"/>
      <c r="H4" s="12"/>
      <c r="I4" s="8"/>
      <c r="J4" s="8"/>
      <c r="K4" s="8"/>
      <c r="L4" s="8"/>
      <c r="M4" s="21" t="s">
        <v>22</v>
      </c>
    </row>
    <row r="5" spans="2:13" x14ac:dyDescent="0.25">
      <c r="G5" s="12"/>
      <c r="H5" s="12"/>
      <c r="I5" s="8"/>
      <c r="J5" s="8"/>
      <c r="K5" s="8"/>
      <c r="L5" s="8"/>
      <c r="M5" s="21" t="s">
        <v>21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27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16</v>
      </c>
    </row>
    <row r="10" spans="2:13" x14ac:dyDescent="0.25">
      <c r="M10" s="2" t="s">
        <v>14</v>
      </c>
    </row>
    <row r="12" spans="2:13" ht="28.9" customHeight="1" x14ac:dyDescent="0.25">
      <c r="J12" s="41" t="s">
        <v>71</v>
      </c>
      <c r="K12" s="41"/>
      <c r="M12" s="1" t="s">
        <v>70</v>
      </c>
    </row>
    <row r="14" spans="2:13" x14ac:dyDescent="0.25">
      <c r="B14" s="41" t="s">
        <v>15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3" ht="45" x14ac:dyDescent="0.25">
      <c r="A17" s="45" t="s">
        <v>11</v>
      </c>
      <c r="B17" s="46"/>
      <c r="C17" s="47">
        <f>E60</f>
        <v>3057015.5000000009</v>
      </c>
      <c r="D17" s="48"/>
      <c r="E17" s="34" t="s">
        <v>72</v>
      </c>
      <c r="F17" s="34" t="s">
        <v>73</v>
      </c>
      <c r="G17" s="34" t="s">
        <v>74</v>
      </c>
      <c r="H17" s="15"/>
      <c r="I17" s="17"/>
      <c r="J17" s="17"/>
      <c r="K17" s="17"/>
      <c r="L17" s="17"/>
      <c r="M17" s="15"/>
    </row>
    <row r="18" spans="1:13" ht="30" customHeight="1" x14ac:dyDescent="0.25">
      <c r="A18" s="36" t="s">
        <v>0</v>
      </c>
      <c r="B18" s="36" t="s">
        <v>1</v>
      </c>
      <c r="C18" s="36" t="s">
        <v>2</v>
      </c>
      <c r="D18" s="36"/>
      <c r="E18" s="15" t="s">
        <v>23</v>
      </c>
      <c r="F18" s="15" t="s">
        <v>24</v>
      </c>
      <c r="G18" s="15" t="s">
        <v>25</v>
      </c>
      <c r="H18" s="49" t="s">
        <v>12</v>
      </c>
      <c r="I18" s="36" t="s">
        <v>8</v>
      </c>
      <c r="J18" s="36" t="s">
        <v>9</v>
      </c>
      <c r="K18" s="36" t="s">
        <v>10</v>
      </c>
      <c r="L18" s="36" t="s">
        <v>6</v>
      </c>
      <c r="M18" s="44" t="s">
        <v>7</v>
      </c>
    </row>
    <row r="19" spans="1:13" x14ac:dyDescent="0.25">
      <c r="A19" s="37"/>
      <c r="B19" s="37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50"/>
      <c r="I19" s="36"/>
      <c r="J19" s="36"/>
      <c r="K19" s="36"/>
      <c r="L19" s="36"/>
      <c r="M19" s="44"/>
    </row>
    <row r="20" spans="1:13" s="31" customFormat="1" ht="30" x14ac:dyDescent="0.25">
      <c r="A20" s="4">
        <v>1</v>
      </c>
      <c r="B20" s="27" t="s">
        <v>29</v>
      </c>
      <c r="C20" s="30" t="s">
        <v>26</v>
      </c>
      <c r="D20" s="23">
        <v>20</v>
      </c>
      <c r="E20" s="9">
        <v>27034.81</v>
      </c>
      <c r="F20" s="5">
        <v>27585.69</v>
      </c>
      <c r="G20" s="32">
        <v>28096.19</v>
      </c>
      <c r="H20" s="32">
        <f t="shared" ref="H20:H57" si="0">AVERAGE(E20:G20)</f>
        <v>27572.23</v>
      </c>
      <c r="I20" s="30">
        <f t="shared" ref="I20:I57" si="1" xml:space="preserve"> COUNT(E20:G20)</f>
        <v>3</v>
      </c>
      <c r="J20" s="30">
        <f t="shared" ref="J20:J57" si="2">STDEV(E20:G20)</f>
        <v>530.81800534646391</v>
      </c>
      <c r="K20" s="30">
        <f t="shared" ref="K20:K57" si="3">J20/H20*100</f>
        <v>1.9251906913095675</v>
      </c>
      <c r="L20" s="30" t="str">
        <f t="shared" ref="L20:L57" si="4">IF(K20&lt;33,"ОДНОРОДНЫЕ","НЕОДНОРОДНЫЕ")</f>
        <v>ОДНОРОДНЫЕ</v>
      </c>
      <c r="M20" s="32">
        <f t="shared" ref="M20:M57" si="5">D20*H20</f>
        <v>551444.6</v>
      </c>
    </row>
    <row r="21" spans="1:13" s="31" customFormat="1" ht="30" x14ac:dyDescent="0.25">
      <c r="A21" s="4">
        <v>2</v>
      </c>
      <c r="B21" s="27" t="s">
        <v>30</v>
      </c>
      <c r="C21" s="30" t="s">
        <v>26</v>
      </c>
      <c r="D21" s="23">
        <v>1</v>
      </c>
      <c r="E21" s="9">
        <v>8684.7199999999993</v>
      </c>
      <c r="F21" s="5">
        <v>8849.39</v>
      </c>
      <c r="G21" s="32">
        <v>9025.39</v>
      </c>
      <c r="H21" s="32">
        <f t="shared" si="0"/>
        <v>8853.1666666666661</v>
      </c>
      <c r="I21" s="30">
        <f t="shared" si="1"/>
        <v>3</v>
      </c>
      <c r="J21" s="30">
        <f t="shared" si="2"/>
        <v>170.3663981932275</v>
      </c>
      <c r="K21" s="30">
        <f t="shared" si="3"/>
        <v>1.9243554832722096</v>
      </c>
      <c r="L21" s="30" t="str">
        <f t="shared" si="4"/>
        <v>ОДНОРОДНЫЕ</v>
      </c>
      <c r="M21" s="32">
        <f t="shared" si="5"/>
        <v>8853.1666666666661</v>
      </c>
    </row>
    <row r="22" spans="1:13" s="31" customFormat="1" ht="30" x14ac:dyDescent="0.25">
      <c r="A22" s="4">
        <v>3</v>
      </c>
      <c r="B22" s="27" t="s">
        <v>31</v>
      </c>
      <c r="C22" s="30" t="s">
        <v>26</v>
      </c>
      <c r="D22" s="23">
        <v>30</v>
      </c>
      <c r="E22" s="9">
        <v>16365.8</v>
      </c>
      <c r="F22" s="5">
        <v>16711.75</v>
      </c>
      <c r="G22" s="32">
        <v>17022.79</v>
      </c>
      <c r="H22" s="32">
        <f t="shared" si="0"/>
        <v>16700.113333333335</v>
      </c>
      <c r="I22" s="30">
        <f t="shared" si="1"/>
        <v>3</v>
      </c>
      <c r="J22" s="30">
        <f t="shared" si="2"/>
        <v>328.6495459198656</v>
      </c>
      <c r="K22" s="30">
        <f t="shared" si="3"/>
        <v>1.9679479974778549</v>
      </c>
      <c r="L22" s="30" t="str">
        <f t="shared" si="4"/>
        <v>ОДНОРОДНЫЕ</v>
      </c>
      <c r="M22" s="32">
        <f t="shared" si="5"/>
        <v>501003.4</v>
      </c>
    </row>
    <row r="23" spans="1:13" s="31" customFormat="1" ht="30" x14ac:dyDescent="0.25">
      <c r="A23" s="4">
        <v>4</v>
      </c>
      <c r="B23" s="27" t="s">
        <v>32</v>
      </c>
      <c r="C23" s="30" t="s">
        <v>26</v>
      </c>
      <c r="D23" s="23">
        <v>1</v>
      </c>
      <c r="E23" s="9">
        <v>11084.81</v>
      </c>
      <c r="F23" s="5">
        <v>11331.76</v>
      </c>
      <c r="G23" s="32">
        <v>11548.4</v>
      </c>
      <c r="H23" s="32">
        <f t="shared" si="0"/>
        <v>11321.656666666668</v>
      </c>
      <c r="I23" s="30">
        <f t="shared" si="1"/>
        <v>3</v>
      </c>
      <c r="J23" s="30">
        <f t="shared" si="2"/>
        <v>231.96008284472862</v>
      </c>
      <c r="K23" s="30">
        <f t="shared" si="3"/>
        <v>2.048817497952113</v>
      </c>
      <c r="L23" s="30" t="str">
        <f t="shared" si="4"/>
        <v>ОДНОРОДНЫЕ</v>
      </c>
      <c r="M23" s="32">
        <f t="shared" si="5"/>
        <v>11321.656666666668</v>
      </c>
    </row>
    <row r="24" spans="1:13" s="31" customFormat="1" ht="30" x14ac:dyDescent="0.25">
      <c r="A24" s="4">
        <v>5</v>
      </c>
      <c r="B24" s="27" t="s">
        <v>33</v>
      </c>
      <c r="C24" s="30" t="s">
        <v>26</v>
      </c>
      <c r="D24" s="23">
        <v>3</v>
      </c>
      <c r="E24" s="9">
        <v>19930.349999999999</v>
      </c>
      <c r="F24" s="5">
        <v>20364.849999999999</v>
      </c>
      <c r="G24" s="32">
        <v>20748.650000000001</v>
      </c>
      <c r="H24" s="32">
        <f t="shared" si="0"/>
        <v>20347.95</v>
      </c>
      <c r="I24" s="30">
        <f t="shared" si="1"/>
        <v>3</v>
      </c>
      <c r="J24" s="30">
        <f t="shared" si="2"/>
        <v>409.41168766902729</v>
      </c>
      <c r="K24" s="30">
        <f t="shared" si="3"/>
        <v>2.0120537335162867</v>
      </c>
      <c r="L24" s="30" t="str">
        <f t="shared" si="4"/>
        <v>ОДНОРОДНЫЕ</v>
      </c>
      <c r="M24" s="32">
        <f t="shared" si="5"/>
        <v>61043.850000000006</v>
      </c>
    </row>
    <row r="25" spans="1:13" s="31" customFormat="1" ht="30" x14ac:dyDescent="0.25">
      <c r="A25" s="4">
        <v>6</v>
      </c>
      <c r="B25" s="27" t="s">
        <v>34</v>
      </c>
      <c r="C25" s="30" t="s">
        <v>26</v>
      </c>
      <c r="D25" s="23">
        <v>1</v>
      </c>
      <c r="E25" s="9">
        <v>18881.72</v>
      </c>
      <c r="F25" s="5">
        <v>19273.32</v>
      </c>
      <c r="G25" s="32">
        <v>19659.939999999999</v>
      </c>
      <c r="H25" s="32">
        <f t="shared" si="0"/>
        <v>19271.66</v>
      </c>
      <c r="I25" s="30">
        <f t="shared" si="1"/>
        <v>3</v>
      </c>
      <c r="J25" s="30">
        <f t="shared" si="2"/>
        <v>389.11265566670926</v>
      </c>
      <c r="K25" s="30">
        <f t="shared" si="3"/>
        <v>2.0190925725480278</v>
      </c>
      <c r="L25" s="30" t="str">
        <f t="shared" si="4"/>
        <v>ОДНОРОДНЫЕ</v>
      </c>
      <c r="M25" s="32">
        <f t="shared" si="5"/>
        <v>19271.66</v>
      </c>
    </row>
    <row r="26" spans="1:13" s="31" customFormat="1" ht="30" x14ac:dyDescent="0.25">
      <c r="A26" s="4">
        <v>7</v>
      </c>
      <c r="B26" s="27" t="s">
        <v>35</v>
      </c>
      <c r="C26" s="30" t="s">
        <v>26</v>
      </c>
      <c r="D26" s="23">
        <v>8</v>
      </c>
      <c r="E26" s="9">
        <v>34489.18</v>
      </c>
      <c r="F26" s="5">
        <v>35181.85</v>
      </c>
      <c r="G26" s="32">
        <v>35834.050000000003</v>
      </c>
      <c r="H26" s="32">
        <f t="shared" si="0"/>
        <v>35168.36</v>
      </c>
      <c r="I26" s="30">
        <f t="shared" si="1"/>
        <v>3</v>
      </c>
      <c r="J26" s="30">
        <f t="shared" si="2"/>
        <v>672.53647804412935</v>
      </c>
      <c r="K26" s="30">
        <f t="shared" si="3"/>
        <v>1.9123339218664999</v>
      </c>
      <c r="L26" s="30" t="str">
        <f t="shared" si="4"/>
        <v>ОДНОРОДНЫЕ</v>
      </c>
      <c r="M26" s="32">
        <f t="shared" si="5"/>
        <v>281346.88</v>
      </c>
    </row>
    <row r="27" spans="1:13" s="31" customFormat="1" ht="30" x14ac:dyDescent="0.25">
      <c r="A27" s="4">
        <v>8</v>
      </c>
      <c r="B27" s="27" t="s">
        <v>36</v>
      </c>
      <c r="C27" s="30" t="s">
        <v>26</v>
      </c>
      <c r="D27" s="23">
        <v>1</v>
      </c>
      <c r="E27" s="9">
        <v>53436.57</v>
      </c>
      <c r="F27" s="5">
        <v>54493.23</v>
      </c>
      <c r="G27" s="32">
        <v>55632.79</v>
      </c>
      <c r="H27" s="32">
        <f t="shared" si="0"/>
        <v>54520.863333333335</v>
      </c>
      <c r="I27" s="30">
        <f t="shared" si="1"/>
        <v>3</v>
      </c>
      <c r="J27" s="30">
        <f t="shared" si="2"/>
        <v>1098.3707356504608</v>
      </c>
      <c r="K27" s="30">
        <f t="shared" si="3"/>
        <v>2.0145879366127559</v>
      </c>
      <c r="L27" s="30" t="str">
        <f t="shared" si="4"/>
        <v>ОДНОРОДНЫЕ</v>
      </c>
      <c r="M27" s="32">
        <f t="shared" si="5"/>
        <v>54520.863333333335</v>
      </c>
    </row>
    <row r="28" spans="1:13" s="31" customFormat="1" x14ac:dyDescent="0.25">
      <c r="A28" s="4">
        <v>9</v>
      </c>
      <c r="B28" s="27" t="s">
        <v>37</v>
      </c>
      <c r="C28" s="30" t="s">
        <v>26</v>
      </c>
      <c r="D28" s="23">
        <v>2</v>
      </c>
      <c r="E28" s="9">
        <v>20493.66</v>
      </c>
      <c r="F28" s="5">
        <v>20803.64</v>
      </c>
      <c r="G28" s="32">
        <v>21248.75</v>
      </c>
      <c r="H28" s="32">
        <f t="shared" si="0"/>
        <v>20848.683333333334</v>
      </c>
      <c r="I28" s="30">
        <f t="shared" si="1"/>
        <v>3</v>
      </c>
      <c r="J28" s="30">
        <f t="shared" si="2"/>
        <v>379.55487539133708</v>
      </c>
      <c r="K28" s="30">
        <f t="shared" si="3"/>
        <v>1.8205220412384333</v>
      </c>
      <c r="L28" s="30" t="str">
        <f t="shared" si="4"/>
        <v>ОДНОРОДНЫЕ</v>
      </c>
      <c r="M28" s="32">
        <f t="shared" si="5"/>
        <v>41697.366666666669</v>
      </c>
    </row>
    <row r="29" spans="1:13" s="31" customFormat="1" x14ac:dyDescent="0.25">
      <c r="A29" s="4">
        <v>10</v>
      </c>
      <c r="B29" s="27" t="s">
        <v>38</v>
      </c>
      <c r="C29" s="30" t="s">
        <v>26</v>
      </c>
      <c r="D29" s="23">
        <v>1</v>
      </c>
      <c r="E29" s="9">
        <v>11185.57</v>
      </c>
      <c r="F29" s="5">
        <v>11396.77</v>
      </c>
      <c r="G29" s="32">
        <v>11616.29</v>
      </c>
      <c r="H29" s="32">
        <f t="shared" si="0"/>
        <v>11399.543333333335</v>
      </c>
      <c r="I29" s="30">
        <f t="shared" si="1"/>
        <v>3</v>
      </c>
      <c r="J29" s="30">
        <f t="shared" si="2"/>
        <v>215.37339235229032</v>
      </c>
      <c r="K29" s="30">
        <f t="shared" si="3"/>
        <v>1.8893159669170108</v>
      </c>
      <c r="L29" s="30" t="str">
        <f t="shared" si="4"/>
        <v>ОДНОРОДНЫЕ</v>
      </c>
      <c r="M29" s="32">
        <f t="shared" si="5"/>
        <v>11399.543333333335</v>
      </c>
    </row>
    <row r="30" spans="1:13" s="31" customFormat="1" x14ac:dyDescent="0.25">
      <c r="A30" s="4">
        <v>11</v>
      </c>
      <c r="B30" s="27" t="s">
        <v>39</v>
      </c>
      <c r="C30" s="30" t="s">
        <v>26</v>
      </c>
      <c r="D30" s="23">
        <v>2</v>
      </c>
      <c r="E30" s="9">
        <v>25901.48</v>
      </c>
      <c r="F30" s="5">
        <v>26475.13</v>
      </c>
      <c r="G30" s="32">
        <v>26963.23</v>
      </c>
      <c r="H30" s="32">
        <f t="shared" si="0"/>
        <v>26446.613333333331</v>
      </c>
      <c r="I30" s="30">
        <f t="shared" si="1"/>
        <v>3</v>
      </c>
      <c r="J30" s="30">
        <f t="shared" si="2"/>
        <v>531.44911876240178</v>
      </c>
      <c r="K30" s="30">
        <f t="shared" si="3"/>
        <v>2.0095167273934575</v>
      </c>
      <c r="L30" s="30" t="str">
        <f t="shared" si="4"/>
        <v>ОДНОРОДНЫЕ</v>
      </c>
      <c r="M30" s="32">
        <f t="shared" si="5"/>
        <v>52893.226666666662</v>
      </c>
    </row>
    <row r="31" spans="1:13" s="31" customFormat="1" x14ac:dyDescent="0.25">
      <c r="A31" s="4">
        <v>12</v>
      </c>
      <c r="B31" s="27" t="s">
        <v>40</v>
      </c>
      <c r="C31" s="30" t="s">
        <v>26</v>
      </c>
      <c r="D31" s="23">
        <v>1</v>
      </c>
      <c r="E31" s="9">
        <v>9657.23</v>
      </c>
      <c r="F31" s="5">
        <v>9845.77</v>
      </c>
      <c r="G31" s="32">
        <v>10051.780000000001</v>
      </c>
      <c r="H31" s="32">
        <f t="shared" si="0"/>
        <v>9851.5933333333323</v>
      </c>
      <c r="I31" s="30">
        <f t="shared" si="1"/>
        <v>3</v>
      </c>
      <c r="J31" s="30">
        <f t="shared" si="2"/>
        <v>197.33945128466721</v>
      </c>
      <c r="K31" s="30">
        <f t="shared" si="3"/>
        <v>2.0031221814339397</v>
      </c>
      <c r="L31" s="30" t="str">
        <f t="shared" si="4"/>
        <v>ОДНОРОДНЫЕ</v>
      </c>
      <c r="M31" s="32">
        <f t="shared" si="5"/>
        <v>9851.5933333333323</v>
      </c>
    </row>
    <row r="32" spans="1:13" s="31" customFormat="1" x14ac:dyDescent="0.25">
      <c r="A32" s="4">
        <v>13</v>
      </c>
      <c r="B32" s="27" t="s">
        <v>41</v>
      </c>
      <c r="C32" s="30" t="s">
        <v>26</v>
      </c>
      <c r="D32" s="23">
        <v>6</v>
      </c>
      <c r="E32" s="9">
        <v>19170.25</v>
      </c>
      <c r="F32" s="5">
        <v>19536.330000000002</v>
      </c>
      <c r="G32" s="32">
        <v>19900.37</v>
      </c>
      <c r="H32" s="32">
        <f t="shared" si="0"/>
        <v>19535.649999999998</v>
      </c>
      <c r="I32" s="30">
        <f t="shared" si="1"/>
        <v>3</v>
      </c>
      <c r="J32" s="30">
        <f t="shared" si="2"/>
        <v>365.06047499010305</v>
      </c>
      <c r="K32" s="30">
        <f t="shared" si="3"/>
        <v>1.8686886537694065</v>
      </c>
      <c r="L32" s="30" t="str">
        <f t="shared" si="4"/>
        <v>ОДНОРОДНЫЕ</v>
      </c>
      <c r="M32" s="32">
        <f t="shared" si="5"/>
        <v>117213.9</v>
      </c>
    </row>
    <row r="33" spans="1:13" s="31" customFormat="1" x14ac:dyDescent="0.25">
      <c r="A33" s="4">
        <v>14</v>
      </c>
      <c r="B33" s="27" t="s">
        <v>42</v>
      </c>
      <c r="C33" s="30" t="s">
        <v>26</v>
      </c>
      <c r="D33" s="23">
        <v>1</v>
      </c>
      <c r="E33" s="9">
        <v>25401.09</v>
      </c>
      <c r="F33" s="5">
        <v>25979.25</v>
      </c>
      <c r="G33" s="32">
        <v>26462.2</v>
      </c>
      <c r="H33" s="32">
        <f t="shared" si="0"/>
        <v>25947.513333333332</v>
      </c>
      <c r="I33" s="30">
        <f t="shared" si="1"/>
        <v>3</v>
      </c>
      <c r="J33" s="30">
        <f t="shared" si="2"/>
        <v>531.26643036553105</v>
      </c>
      <c r="K33" s="30">
        <f t="shared" si="3"/>
        <v>2.0474656802008173</v>
      </c>
      <c r="L33" s="30" t="str">
        <f t="shared" si="4"/>
        <v>ОДНОРОДНЫЕ</v>
      </c>
      <c r="M33" s="32">
        <f t="shared" si="5"/>
        <v>25947.513333333332</v>
      </c>
    </row>
    <row r="34" spans="1:13" s="31" customFormat="1" x14ac:dyDescent="0.25">
      <c r="A34" s="4">
        <v>15</v>
      </c>
      <c r="B34" s="27" t="s">
        <v>43</v>
      </c>
      <c r="C34" s="30" t="s">
        <v>26</v>
      </c>
      <c r="D34" s="23">
        <v>3</v>
      </c>
      <c r="E34" s="9">
        <v>20391.580000000002</v>
      </c>
      <c r="F34" s="5">
        <v>20775.150000000001</v>
      </c>
      <c r="G34" s="32">
        <v>21178.06</v>
      </c>
      <c r="H34" s="32">
        <f t="shared" si="0"/>
        <v>20781.596666666668</v>
      </c>
      <c r="I34" s="30">
        <f t="shared" si="1"/>
        <v>3</v>
      </c>
      <c r="J34" s="30">
        <f t="shared" si="2"/>
        <v>393.27962982251341</v>
      </c>
      <c r="K34" s="30">
        <f t="shared" si="3"/>
        <v>1.8924418375096623</v>
      </c>
      <c r="L34" s="30" t="str">
        <f t="shared" si="4"/>
        <v>ОДНОРОДНЫЕ</v>
      </c>
      <c r="M34" s="32">
        <f t="shared" si="5"/>
        <v>62344.790000000008</v>
      </c>
    </row>
    <row r="35" spans="1:13" s="31" customFormat="1" ht="30" x14ac:dyDescent="0.25">
      <c r="A35" s="4">
        <v>16</v>
      </c>
      <c r="B35" s="27" t="s">
        <v>44</v>
      </c>
      <c r="C35" s="30" t="s">
        <v>26</v>
      </c>
      <c r="D35" s="23">
        <v>1</v>
      </c>
      <c r="E35" s="9">
        <v>22806.63</v>
      </c>
      <c r="F35" s="5">
        <v>23256.09</v>
      </c>
      <c r="G35" s="32">
        <v>23714.42</v>
      </c>
      <c r="H35" s="32">
        <f t="shared" si="0"/>
        <v>23259.046666666665</v>
      </c>
      <c r="I35" s="30">
        <f t="shared" si="1"/>
        <v>3</v>
      </c>
      <c r="J35" s="30">
        <f t="shared" si="2"/>
        <v>453.90222232693691</v>
      </c>
      <c r="K35" s="30">
        <f t="shared" si="3"/>
        <v>1.9515082833443886</v>
      </c>
      <c r="L35" s="30" t="str">
        <f t="shared" si="4"/>
        <v>ОДНОРОДНЫЕ</v>
      </c>
      <c r="M35" s="32">
        <f t="shared" si="5"/>
        <v>23259.046666666665</v>
      </c>
    </row>
    <row r="36" spans="1:13" s="31" customFormat="1" x14ac:dyDescent="0.25">
      <c r="A36" s="4">
        <v>17</v>
      </c>
      <c r="B36" s="27" t="s">
        <v>45</v>
      </c>
      <c r="C36" s="30" t="s">
        <v>26</v>
      </c>
      <c r="D36" s="23">
        <v>6</v>
      </c>
      <c r="E36" s="9">
        <v>17753.89</v>
      </c>
      <c r="F36" s="5">
        <v>18142.3</v>
      </c>
      <c r="G36" s="32">
        <v>18476.439999999999</v>
      </c>
      <c r="H36" s="32">
        <f t="shared" si="0"/>
        <v>18124.210000000003</v>
      </c>
      <c r="I36" s="30">
        <f t="shared" si="1"/>
        <v>3</v>
      </c>
      <c r="J36" s="30">
        <f t="shared" si="2"/>
        <v>361.61452086441403</v>
      </c>
      <c r="K36" s="30">
        <f t="shared" si="3"/>
        <v>1.995201561140673</v>
      </c>
      <c r="L36" s="30" t="str">
        <f t="shared" si="4"/>
        <v>ОДНОРОДНЫЕ</v>
      </c>
      <c r="M36" s="32">
        <f t="shared" si="5"/>
        <v>108745.26000000001</v>
      </c>
    </row>
    <row r="37" spans="1:13" s="31" customFormat="1" x14ac:dyDescent="0.25">
      <c r="A37" s="4">
        <v>18</v>
      </c>
      <c r="B37" s="27" t="s">
        <v>46</v>
      </c>
      <c r="C37" s="30" t="s">
        <v>26</v>
      </c>
      <c r="D37" s="23">
        <v>1</v>
      </c>
      <c r="E37" s="9">
        <v>15770.92</v>
      </c>
      <c r="F37" s="5">
        <v>16009.95</v>
      </c>
      <c r="G37" s="32">
        <v>16316.7</v>
      </c>
      <c r="H37" s="32">
        <f t="shared" si="0"/>
        <v>16032.523333333336</v>
      </c>
      <c r="I37" s="30">
        <f t="shared" si="1"/>
        <v>3</v>
      </c>
      <c r="J37" s="30">
        <f t="shared" si="2"/>
        <v>273.58932477955625</v>
      </c>
      <c r="K37" s="30">
        <f t="shared" si="3"/>
        <v>1.7064645351910057</v>
      </c>
      <c r="L37" s="30" t="str">
        <f t="shared" si="4"/>
        <v>ОДНОРОДНЫЕ</v>
      </c>
      <c r="M37" s="32">
        <f t="shared" si="5"/>
        <v>16032.523333333336</v>
      </c>
    </row>
    <row r="38" spans="1:13" s="31" customFormat="1" x14ac:dyDescent="0.25">
      <c r="A38" s="4">
        <v>19</v>
      </c>
      <c r="B38" s="27" t="s">
        <v>47</v>
      </c>
      <c r="C38" s="30" t="s">
        <v>26</v>
      </c>
      <c r="D38" s="23">
        <v>1</v>
      </c>
      <c r="E38" s="9">
        <v>26295.72</v>
      </c>
      <c r="F38" s="5">
        <v>26791.93</v>
      </c>
      <c r="G38" s="32">
        <v>27310.57</v>
      </c>
      <c r="H38" s="32">
        <f t="shared" si="0"/>
        <v>26799.406666666666</v>
      </c>
      <c r="I38" s="30">
        <f t="shared" si="1"/>
        <v>3</v>
      </c>
      <c r="J38" s="30">
        <f t="shared" si="2"/>
        <v>507.46631024466302</v>
      </c>
      <c r="K38" s="30">
        <f t="shared" si="3"/>
        <v>1.8935729307613887</v>
      </c>
      <c r="L38" s="30" t="str">
        <f t="shared" si="4"/>
        <v>ОДНОРОДНЫЕ</v>
      </c>
      <c r="M38" s="32">
        <f t="shared" si="5"/>
        <v>26799.406666666666</v>
      </c>
    </row>
    <row r="39" spans="1:13" s="31" customFormat="1" ht="30" x14ac:dyDescent="0.25">
      <c r="A39" s="4">
        <v>20</v>
      </c>
      <c r="B39" s="27" t="s">
        <v>48</v>
      </c>
      <c r="C39" s="30" t="s">
        <v>26</v>
      </c>
      <c r="D39" s="23">
        <v>1</v>
      </c>
      <c r="E39" s="9">
        <v>20294.009999999998</v>
      </c>
      <c r="F39" s="5">
        <v>20727.63</v>
      </c>
      <c r="G39" s="32">
        <v>21181.15</v>
      </c>
      <c r="H39" s="32">
        <f t="shared" si="0"/>
        <v>20734.263333333332</v>
      </c>
      <c r="I39" s="30">
        <f t="shared" si="1"/>
        <v>3</v>
      </c>
      <c r="J39" s="30">
        <f t="shared" si="2"/>
        <v>443.60719756709841</v>
      </c>
      <c r="K39" s="30">
        <f t="shared" si="3"/>
        <v>2.1394885867680458</v>
      </c>
      <c r="L39" s="30" t="str">
        <f t="shared" si="4"/>
        <v>ОДНОРОДНЫЕ</v>
      </c>
      <c r="M39" s="32">
        <f t="shared" si="5"/>
        <v>20734.263333333332</v>
      </c>
    </row>
    <row r="40" spans="1:13" s="31" customFormat="1" ht="30" x14ac:dyDescent="0.25">
      <c r="A40" s="4">
        <v>21</v>
      </c>
      <c r="B40" s="27" t="s">
        <v>49</v>
      </c>
      <c r="C40" s="30" t="s">
        <v>26</v>
      </c>
      <c r="D40" s="23">
        <v>4</v>
      </c>
      <c r="E40" s="9">
        <v>23366.09</v>
      </c>
      <c r="F40" s="5">
        <v>23813.68</v>
      </c>
      <c r="G40" s="32">
        <v>24301.05</v>
      </c>
      <c r="H40" s="32">
        <f t="shared" si="0"/>
        <v>23826.940000000002</v>
      </c>
      <c r="I40" s="30">
        <f t="shared" si="1"/>
        <v>3</v>
      </c>
      <c r="J40" s="30">
        <f t="shared" si="2"/>
        <v>467.62102294486243</v>
      </c>
      <c r="K40" s="30">
        <f t="shared" si="3"/>
        <v>1.9625727136798194</v>
      </c>
      <c r="L40" s="30" t="str">
        <f t="shared" si="4"/>
        <v>ОДНОРОДНЫЕ</v>
      </c>
      <c r="M40" s="32">
        <f t="shared" si="5"/>
        <v>95307.760000000009</v>
      </c>
    </row>
    <row r="41" spans="1:13" s="31" customFormat="1" ht="30" x14ac:dyDescent="0.25">
      <c r="A41" s="4">
        <v>22</v>
      </c>
      <c r="B41" s="27" t="s">
        <v>50</v>
      </c>
      <c r="C41" s="30" t="s">
        <v>26</v>
      </c>
      <c r="D41" s="23">
        <v>1</v>
      </c>
      <c r="E41" s="9">
        <v>8920.7800000000007</v>
      </c>
      <c r="F41" s="5">
        <v>9118.67</v>
      </c>
      <c r="G41" s="32">
        <v>9296.8700000000008</v>
      </c>
      <c r="H41" s="32">
        <f t="shared" si="0"/>
        <v>9112.1066666666666</v>
      </c>
      <c r="I41" s="30">
        <f t="shared" si="1"/>
        <v>3</v>
      </c>
      <c r="J41" s="30">
        <f t="shared" si="2"/>
        <v>188.13088537859315</v>
      </c>
      <c r="K41" s="30">
        <f t="shared" si="3"/>
        <v>2.0646255828720887</v>
      </c>
      <c r="L41" s="30" t="str">
        <f t="shared" si="4"/>
        <v>ОДНОРОДНЫЕ</v>
      </c>
      <c r="M41" s="32">
        <f t="shared" si="5"/>
        <v>9112.1066666666666</v>
      </c>
    </row>
    <row r="42" spans="1:13" s="31" customFormat="1" x14ac:dyDescent="0.25">
      <c r="A42" s="4">
        <v>23</v>
      </c>
      <c r="B42" s="27" t="s">
        <v>51</v>
      </c>
      <c r="C42" s="30" t="s">
        <v>26</v>
      </c>
      <c r="D42" s="23">
        <v>1</v>
      </c>
      <c r="E42" s="9">
        <v>40389.800000000003</v>
      </c>
      <c r="F42" s="5">
        <v>41147.919999999998</v>
      </c>
      <c r="G42" s="32">
        <v>42031.040000000001</v>
      </c>
      <c r="H42" s="32">
        <f t="shared" si="0"/>
        <v>41189.58666666667</v>
      </c>
      <c r="I42" s="30">
        <f t="shared" si="1"/>
        <v>3</v>
      </c>
      <c r="J42" s="30">
        <f t="shared" si="2"/>
        <v>821.41297027337703</v>
      </c>
      <c r="K42" s="30">
        <f t="shared" si="3"/>
        <v>1.9942248435770749</v>
      </c>
      <c r="L42" s="30" t="str">
        <f t="shared" si="4"/>
        <v>ОДНОРОДНЫЕ</v>
      </c>
      <c r="M42" s="32">
        <f t="shared" si="5"/>
        <v>41189.58666666667</v>
      </c>
    </row>
    <row r="43" spans="1:13" s="31" customFormat="1" x14ac:dyDescent="0.25">
      <c r="A43" s="4">
        <v>24</v>
      </c>
      <c r="B43" s="27" t="s">
        <v>52</v>
      </c>
      <c r="C43" s="30" t="s">
        <v>26</v>
      </c>
      <c r="D43" s="23">
        <v>1</v>
      </c>
      <c r="E43" s="9">
        <v>11503.91</v>
      </c>
      <c r="F43" s="5">
        <v>11719.95</v>
      </c>
      <c r="G43" s="32">
        <v>11935.97</v>
      </c>
      <c r="H43" s="32">
        <f t="shared" si="0"/>
        <v>11719.943333333335</v>
      </c>
      <c r="I43" s="30">
        <f t="shared" si="1"/>
        <v>3</v>
      </c>
      <c r="J43" s="30">
        <f t="shared" si="2"/>
        <v>216.03000007714951</v>
      </c>
      <c r="K43" s="30">
        <f t="shared" si="3"/>
        <v>1.8432682985994202</v>
      </c>
      <c r="L43" s="30" t="str">
        <f t="shared" si="4"/>
        <v>ОДНОРОДНЫЕ</v>
      </c>
      <c r="M43" s="32">
        <f t="shared" si="5"/>
        <v>11719.943333333335</v>
      </c>
    </row>
    <row r="44" spans="1:13" s="31" customFormat="1" x14ac:dyDescent="0.25">
      <c r="A44" s="4">
        <v>25</v>
      </c>
      <c r="B44" s="27" t="s">
        <v>53</v>
      </c>
      <c r="C44" s="30" t="s">
        <v>26</v>
      </c>
      <c r="D44" s="23">
        <v>1</v>
      </c>
      <c r="E44" s="9">
        <v>10547.24</v>
      </c>
      <c r="F44" s="5">
        <v>10790.01</v>
      </c>
      <c r="G44" s="32">
        <v>11017.77</v>
      </c>
      <c r="H44" s="32">
        <f t="shared" si="0"/>
        <v>10785.006666666666</v>
      </c>
      <c r="I44" s="30">
        <f t="shared" si="1"/>
        <v>3</v>
      </c>
      <c r="J44" s="30">
        <f t="shared" si="2"/>
        <v>235.30489844738355</v>
      </c>
      <c r="K44" s="30">
        <f t="shared" si="3"/>
        <v>2.1817779600882665</v>
      </c>
      <c r="L44" s="30" t="str">
        <f t="shared" si="4"/>
        <v>ОДНОРОДНЫЕ</v>
      </c>
      <c r="M44" s="32">
        <f t="shared" si="5"/>
        <v>10785.006666666666</v>
      </c>
    </row>
    <row r="45" spans="1:13" s="31" customFormat="1" x14ac:dyDescent="0.25">
      <c r="A45" s="4">
        <v>26</v>
      </c>
      <c r="B45" s="27" t="s">
        <v>54</v>
      </c>
      <c r="C45" s="30" t="s">
        <v>26</v>
      </c>
      <c r="D45" s="23">
        <v>3</v>
      </c>
      <c r="E45" s="9">
        <v>16724.95</v>
      </c>
      <c r="F45" s="5">
        <v>17060.23</v>
      </c>
      <c r="G45" s="32">
        <v>17426.990000000002</v>
      </c>
      <c r="H45" s="32">
        <f t="shared" si="0"/>
        <v>17070.723333333332</v>
      </c>
      <c r="I45" s="30">
        <f t="shared" si="1"/>
        <v>3</v>
      </c>
      <c r="J45" s="30">
        <f t="shared" si="2"/>
        <v>351.13761253009289</v>
      </c>
      <c r="K45" s="30">
        <f t="shared" si="3"/>
        <v>2.0569580191393548</v>
      </c>
      <c r="L45" s="30" t="str">
        <f t="shared" si="4"/>
        <v>ОДНОРОДНЫЕ</v>
      </c>
      <c r="M45" s="32">
        <f t="shared" si="5"/>
        <v>51212.17</v>
      </c>
    </row>
    <row r="46" spans="1:13" s="31" customFormat="1" x14ac:dyDescent="0.25">
      <c r="A46" s="4">
        <v>27</v>
      </c>
      <c r="B46" s="27" t="s">
        <v>55</v>
      </c>
      <c r="C46" s="30" t="s">
        <v>26</v>
      </c>
      <c r="D46" s="23">
        <v>1</v>
      </c>
      <c r="E46" s="9">
        <v>11778.25</v>
      </c>
      <c r="F46" s="5">
        <v>11984.5</v>
      </c>
      <c r="G46" s="32">
        <v>12207.75</v>
      </c>
      <c r="H46" s="32">
        <f t="shared" si="0"/>
        <v>11990.166666666666</v>
      </c>
      <c r="I46" s="30">
        <f t="shared" si="1"/>
        <v>3</v>
      </c>
      <c r="J46" s="30">
        <f t="shared" si="2"/>
        <v>214.80606563440736</v>
      </c>
      <c r="K46" s="30">
        <f t="shared" si="3"/>
        <v>1.7915185969147553</v>
      </c>
      <c r="L46" s="30" t="str">
        <f t="shared" si="4"/>
        <v>ОДНОРОДНЫЕ</v>
      </c>
      <c r="M46" s="32">
        <f t="shared" si="5"/>
        <v>11990.166666666666</v>
      </c>
    </row>
    <row r="47" spans="1:13" s="31" customFormat="1" x14ac:dyDescent="0.25">
      <c r="A47" s="4">
        <v>28</v>
      </c>
      <c r="B47" s="27" t="s">
        <v>56</v>
      </c>
      <c r="C47" s="30" t="s">
        <v>26</v>
      </c>
      <c r="D47" s="23">
        <v>1</v>
      </c>
      <c r="E47" s="9">
        <v>16196.18</v>
      </c>
      <c r="F47" s="5">
        <v>16561.27</v>
      </c>
      <c r="G47" s="32">
        <v>16879.740000000002</v>
      </c>
      <c r="H47" s="32">
        <f t="shared" si="0"/>
        <v>16545.73</v>
      </c>
      <c r="I47" s="30">
        <f t="shared" si="1"/>
        <v>3</v>
      </c>
      <c r="J47" s="30">
        <f t="shared" si="2"/>
        <v>342.04486123899079</v>
      </c>
      <c r="K47" s="30">
        <f t="shared" si="3"/>
        <v>2.0672696897567575</v>
      </c>
      <c r="L47" s="30" t="str">
        <f t="shared" si="4"/>
        <v>ОДНОРОДНЫЕ</v>
      </c>
      <c r="M47" s="32">
        <f t="shared" si="5"/>
        <v>16545.73</v>
      </c>
    </row>
    <row r="48" spans="1:13" s="31" customFormat="1" x14ac:dyDescent="0.25">
      <c r="A48" s="4">
        <v>29</v>
      </c>
      <c r="B48" s="27" t="s">
        <v>57</v>
      </c>
      <c r="C48" s="30" t="s">
        <v>26</v>
      </c>
      <c r="D48" s="23">
        <v>1</v>
      </c>
      <c r="E48" s="9">
        <v>13208.58</v>
      </c>
      <c r="F48" s="5">
        <v>13489.41</v>
      </c>
      <c r="G48" s="32">
        <v>13773.66</v>
      </c>
      <c r="H48" s="32">
        <f t="shared" si="0"/>
        <v>13490.549999999997</v>
      </c>
      <c r="I48" s="30">
        <f t="shared" si="1"/>
        <v>3</v>
      </c>
      <c r="J48" s="30">
        <f t="shared" si="2"/>
        <v>282.54172488324622</v>
      </c>
      <c r="K48" s="30">
        <f t="shared" si="3"/>
        <v>2.09436772320807</v>
      </c>
      <c r="L48" s="30" t="str">
        <f t="shared" si="4"/>
        <v>ОДНОРОДНЫЕ</v>
      </c>
      <c r="M48" s="32">
        <f t="shared" si="5"/>
        <v>13490.549999999997</v>
      </c>
    </row>
    <row r="49" spans="1:13" s="31" customFormat="1" x14ac:dyDescent="0.25">
      <c r="A49" s="4">
        <v>30</v>
      </c>
      <c r="B49" s="27" t="s">
        <v>58</v>
      </c>
      <c r="C49" s="30" t="s">
        <v>26</v>
      </c>
      <c r="D49" s="23">
        <v>2</v>
      </c>
      <c r="E49" s="9">
        <v>18756.650000000001</v>
      </c>
      <c r="F49" s="5">
        <v>19151.330000000002</v>
      </c>
      <c r="G49" s="32">
        <v>19507.7</v>
      </c>
      <c r="H49" s="32">
        <f t="shared" si="0"/>
        <v>19138.560000000001</v>
      </c>
      <c r="I49" s="30">
        <f t="shared" si="1"/>
        <v>3</v>
      </c>
      <c r="J49" s="30">
        <f t="shared" si="2"/>
        <v>375.68780962389468</v>
      </c>
      <c r="K49" s="30">
        <f t="shared" si="3"/>
        <v>1.96298890629125</v>
      </c>
      <c r="L49" s="30" t="str">
        <f t="shared" si="4"/>
        <v>ОДНОРОДНЫЕ</v>
      </c>
      <c r="M49" s="32">
        <f t="shared" si="5"/>
        <v>38277.120000000003</v>
      </c>
    </row>
    <row r="50" spans="1:13" s="28" customFormat="1" ht="30" x14ac:dyDescent="0.25">
      <c r="A50" s="4">
        <v>31</v>
      </c>
      <c r="B50" s="27" t="s">
        <v>59</v>
      </c>
      <c r="C50" s="30" t="s">
        <v>26</v>
      </c>
      <c r="D50" s="23">
        <v>1</v>
      </c>
      <c r="E50" s="9">
        <v>19377.599999999999</v>
      </c>
      <c r="F50" s="5">
        <v>19650.400000000001</v>
      </c>
      <c r="G50" s="29">
        <v>20017.39</v>
      </c>
      <c r="H50" s="32">
        <f t="shared" si="0"/>
        <v>19681.796666666665</v>
      </c>
      <c r="I50" s="30">
        <f t="shared" si="1"/>
        <v>3</v>
      </c>
      <c r="J50" s="30">
        <f t="shared" si="2"/>
        <v>321.04847614236314</v>
      </c>
      <c r="K50" s="30">
        <f t="shared" si="3"/>
        <v>1.6311949644622374</v>
      </c>
      <c r="L50" s="30" t="str">
        <f t="shared" si="4"/>
        <v>ОДНОРОДНЫЕ</v>
      </c>
      <c r="M50" s="32">
        <f t="shared" si="5"/>
        <v>19681.796666666665</v>
      </c>
    </row>
    <row r="51" spans="1:13" s="28" customFormat="1" ht="30" x14ac:dyDescent="0.25">
      <c r="A51" s="4">
        <v>32</v>
      </c>
      <c r="B51" s="27" t="s">
        <v>60</v>
      </c>
      <c r="C51" s="30" t="s">
        <v>26</v>
      </c>
      <c r="D51" s="23">
        <v>1</v>
      </c>
      <c r="E51" s="9">
        <v>23320.22</v>
      </c>
      <c r="F51" s="5">
        <v>23834.25</v>
      </c>
      <c r="G51" s="29">
        <v>24278.85</v>
      </c>
      <c r="H51" s="32">
        <f t="shared" si="0"/>
        <v>23811.10666666667</v>
      </c>
      <c r="I51" s="30">
        <f t="shared" si="1"/>
        <v>3</v>
      </c>
      <c r="J51" s="30">
        <f t="shared" si="2"/>
        <v>479.73386333813471</v>
      </c>
      <c r="K51" s="30">
        <f t="shared" si="3"/>
        <v>2.0147482855541416</v>
      </c>
      <c r="L51" s="30" t="str">
        <f t="shared" si="4"/>
        <v>ОДНОРОДНЫЕ</v>
      </c>
      <c r="M51" s="32">
        <f t="shared" si="5"/>
        <v>23811.10666666667</v>
      </c>
    </row>
    <row r="52" spans="1:13" s="31" customFormat="1" ht="30" x14ac:dyDescent="0.25">
      <c r="A52" s="4">
        <v>33</v>
      </c>
      <c r="B52" s="27" t="s">
        <v>61</v>
      </c>
      <c r="C52" s="30" t="s">
        <v>26</v>
      </c>
      <c r="D52" s="23">
        <v>1</v>
      </c>
      <c r="E52" s="9">
        <v>14068.23</v>
      </c>
      <c r="F52" s="5">
        <v>14360.72</v>
      </c>
      <c r="G52" s="32">
        <v>14647.82</v>
      </c>
      <c r="H52" s="32">
        <f t="shared" si="0"/>
        <v>14358.923333333332</v>
      </c>
      <c r="I52" s="30">
        <f t="shared" si="1"/>
        <v>3</v>
      </c>
      <c r="J52" s="30">
        <f t="shared" si="2"/>
        <v>289.79917707497617</v>
      </c>
      <c r="K52" s="30">
        <f t="shared" si="3"/>
        <v>2.0182514409156691</v>
      </c>
      <c r="L52" s="30" t="str">
        <f t="shared" si="4"/>
        <v>ОДНОРОДНЫЕ</v>
      </c>
      <c r="M52" s="32">
        <f t="shared" si="5"/>
        <v>14358.923333333332</v>
      </c>
    </row>
    <row r="53" spans="1:13" s="31" customFormat="1" x14ac:dyDescent="0.25">
      <c r="A53" s="4">
        <v>34</v>
      </c>
      <c r="B53" s="27" t="s">
        <v>62</v>
      </c>
      <c r="C53" s="30" t="s">
        <v>26</v>
      </c>
      <c r="D53" s="23">
        <v>1</v>
      </c>
      <c r="E53" s="9">
        <v>49629.25</v>
      </c>
      <c r="F53" s="5">
        <v>50553.36</v>
      </c>
      <c r="G53" s="32">
        <v>51559.98</v>
      </c>
      <c r="H53" s="32">
        <f t="shared" si="0"/>
        <v>50580.863333333335</v>
      </c>
      <c r="I53" s="30">
        <f t="shared" si="1"/>
        <v>3</v>
      </c>
      <c r="J53" s="30">
        <f t="shared" si="2"/>
        <v>965.65879493397483</v>
      </c>
      <c r="K53" s="30">
        <f t="shared" si="3"/>
        <v>1.9091386174454543</v>
      </c>
      <c r="L53" s="30" t="str">
        <f t="shared" si="4"/>
        <v>ОДНОРОДНЫЕ</v>
      </c>
      <c r="M53" s="32">
        <f t="shared" si="5"/>
        <v>50580.863333333335</v>
      </c>
    </row>
    <row r="54" spans="1:13" s="31" customFormat="1" x14ac:dyDescent="0.25">
      <c r="A54" s="4">
        <v>35</v>
      </c>
      <c r="B54" s="27" t="s">
        <v>63</v>
      </c>
      <c r="C54" s="30" t="s">
        <v>26</v>
      </c>
      <c r="D54" s="23">
        <v>1</v>
      </c>
      <c r="E54" s="9">
        <v>17052.310000000001</v>
      </c>
      <c r="F54" s="5">
        <v>17424.55</v>
      </c>
      <c r="G54" s="32">
        <v>17749.169999999998</v>
      </c>
      <c r="H54" s="32">
        <f t="shared" si="0"/>
        <v>17408.676666666666</v>
      </c>
      <c r="I54" s="30">
        <f t="shared" si="1"/>
        <v>3</v>
      </c>
      <c r="J54" s="30">
        <f t="shared" si="2"/>
        <v>348.7010710240682</v>
      </c>
      <c r="K54" s="30">
        <f t="shared" si="3"/>
        <v>2.0030303147151041</v>
      </c>
      <c r="L54" s="30" t="str">
        <f t="shared" si="4"/>
        <v>ОДНОРОДНЫЕ</v>
      </c>
      <c r="M54" s="32">
        <f t="shared" si="5"/>
        <v>17408.676666666666</v>
      </c>
    </row>
    <row r="55" spans="1:13" s="31" customFormat="1" ht="30" x14ac:dyDescent="0.25">
      <c r="A55" s="4">
        <v>36</v>
      </c>
      <c r="B55" s="27" t="s">
        <v>64</v>
      </c>
      <c r="C55" s="30" t="s">
        <v>26</v>
      </c>
      <c r="D55" s="23">
        <v>1</v>
      </c>
      <c r="E55" s="9">
        <v>48907.98</v>
      </c>
      <c r="F55" s="5">
        <v>49927.35</v>
      </c>
      <c r="G55" s="32">
        <v>50850.21</v>
      </c>
      <c r="H55" s="32">
        <f t="shared" si="0"/>
        <v>49895.18</v>
      </c>
      <c r="I55" s="30">
        <f t="shared" si="1"/>
        <v>3</v>
      </c>
      <c r="J55" s="30">
        <f t="shared" si="2"/>
        <v>971.51455207834942</v>
      </c>
      <c r="K55" s="30">
        <f t="shared" si="3"/>
        <v>1.9471110277152008</v>
      </c>
      <c r="L55" s="30" t="str">
        <f t="shared" si="4"/>
        <v>ОДНОРОДНЫЕ</v>
      </c>
      <c r="M55" s="32">
        <f t="shared" si="5"/>
        <v>49895.18</v>
      </c>
    </row>
    <row r="56" spans="1:13" s="28" customFormat="1" ht="30" x14ac:dyDescent="0.25">
      <c r="A56" s="4">
        <v>37</v>
      </c>
      <c r="B56" s="27" t="s">
        <v>65</v>
      </c>
      <c r="C56" s="30" t="s">
        <v>26</v>
      </c>
      <c r="D56" s="23">
        <v>35</v>
      </c>
      <c r="E56" s="9">
        <v>10133.31</v>
      </c>
      <c r="F56" s="5">
        <v>10343.19</v>
      </c>
      <c r="G56" s="29">
        <v>10555.37</v>
      </c>
      <c r="H56" s="32">
        <f t="shared" si="0"/>
        <v>10343.956666666667</v>
      </c>
      <c r="I56" s="30">
        <f t="shared" si="1"/>
        <v>3</v>
      </c>
      <c r="J56" s="30">
        <f t="shared" si="2"/>
        <v>211.03104447766353</v>
      </c>
      <c r="K56" s="30">
        <f t="shared" si="3"/>
        <v>2.0401385202792826</v>
      </c>
      <c r="L56" s="30" t="str">
        <f t="shared" si="4"/>
        <v>ОДНОРОДНЫЕ</v>
      </c>
      <c r="M56" s="32">
        <f t="shared" si="5"/>
        <v>362038.48333333334</v>
      </c>
    </row>
    <row r="57" spans="1:13" s="24" customFormat="1" x14ac:dyDescent="0.25">
      <c r="A57" s="4">
        <v>38</v>
      </c>
      <c r="B57" s="27" t="s">
        <v>66</v>
      </c>
      <c r="C57" s="30" t="s">
        <v>26</v>
      </c>
      <c r="D57" s="23">
        <v>4</v>
      </c>
      <c r="E57" s="9">
        <v>35424.620000000003</v>
      </c>
      <c r="F57" s="5">
        <v>36241.699999999997</v>
      </c>
      <c r="G57" s="25">
        <v>36917.68</v>
      </c>
      <c r="H57" s="32">
        <f t="shared" si="0"/>
        <v>36194.666666666664</v>
      </c>
      <c r="I57" s="30">
        <f t="shared" si="1"/>
        <v>3</v>
      </c>
      <c r="J57" s="30">
        <f t="shared" si="2"/>
        <v>747.64038262612019</v>
      </c>
      <c r="K57" s="30">
        <f t="shared" si="3"/>
        <v>2.0656092498695577</v>
      </c>
      <c r="L57" s="30" t="str">
        <f t="shared" si="4"/>
        <v>ОДНОРОДНЫЕ</v>
      </c>
      <c r="M57" s="32">
        <f t="shared" si="5"/>
        <v>144778.66666666666</v>
      </c>
    </row>
    <row r="58" spans="1:13" s="24" customFormat="1" ht="30" x14ac:dyDescent="0.25">
      <c r="A58" s="4">
        <v>39</v>
      </c>
      <c r="B58" s="27" t="s">
        <v>67</v>
      </c>
      <c r="C58" s="30" t="s">
        <v>26</v>
      </c>
      <c r="D58" s="23">
        <v>1</v>
      </c>
      <c r="E58" s="9">
        <v>10459.790000000001</v>
      </c>
      <c r="F58" s="5">
        <v>10682.21</v>
      </c>
      <c r="G58" s="25">
        <v>10884.51</v>
      </c>
      <c r="H58" s="25">
        <f t="shared" ref="H58:H59" si="6">AVERAGE(E58:G58)</f>
        <v>10675.503333333334</v>
      </c>
      <c r="I58" s="26">
        <f t="shared" ref="I58:I59" si="7" xml:space="preserve"> COUNT(E58:G58)</f>
        <v>3</v>
      </c>
      <c r="J58" s="26">
        <f t="shared" ref="J58:J59" si="8">STDEV(E58:G58)</f>
        <v>212.43941285301366</v>
      </c>
      <c r="K58" s="26">
        <f t="shared" ref="K58:K59" si="9">J58/H58*100</f>
        <v>1.9899709289555465</v>
      </c>
      <c r="L58" s="26" t="str">
        <f t="shared" ref="L58:L59" si="10">IF(K58&lt;33,"ОДНОРОДНЫЕ","НЕОДНОРОДНЫЕ")</f>
        <v>ОДНОРОДНЫЕ</v>
      </c>
      <c r="M58" s="25">
        <f t="shared" ref="M58:M59" si="11">D58*H58</f>
        <v>10675.503333333334</v>
      </c>
    </row>
    <row r="59" spans="1:13" s="24" customFormat="1" ht="30" x14ac:dyDescent="0.25">
      <c r="A59" s="4">
        <v>40</v>
      </c>
      <c r="B59" s="27" t="s">
        <v>68</v>
      </c>
      <c r="C59" s="30" t="s">
        <v>26</v>
      </c>
      <c r="D59" s="23">
        <v>10</v>
      </c>
      <c r="E59" s="9">
        <v>11775.5</v>
      </c>
      <c r="F59" s="5">
        <v>12006.61</v>
      </c>
      <c r="G59" s="25">
        <v>12268.57</v>
      </c>
      <c r="H59" s="25">
        <f t="shared" si="6"/>
        <v>12016.893333333333</v>
      </c>
      <c r="I59" s="26">
        <f t="shared" si="7"/>
        <v>3</v>
      </c>
      <c r="J59" s="26">
        <f t="shared" si="8"/>
        <v>246.69579735644717</v>
      </c>
      <c r="K59" s="26">
        <f t="shared" si="9"/>
        <v>2.0529082726576631</v>
      </c>
      <c r="L59" s="26" t="str">
        <f t="shared" si="10"/>
        <v>ОДНОРОДНЫЕ</v>
      </c>
      <c r="M59" s="25">
        <f t="shared" si="11"/>
        <v>120168.93333333333</v>
      </c>
    </row>
    <row r="60" spans="1:13" x14ac:dyDescent="0.25">
      <c r="A60" s="4"/>
      <c r="B60" s="11"/>
      <c r="C60" s="10"/>
      <c r="D60" s="6"/>
      <c r="E60" s="22">
        <f>SUMPRODUCT($D$20:$D$59,E20:E59)</f>
        <v>3057015.5000000009</v>
      </c>
      <c r="F60" s="33">
        <f t="shared" ref="F60:G60" si="12">SUMPRODUCT($D$20:$D$59,F20:F59)</f>
        <v>3119552.6999999997</v>
      </c>
      <c r="G60" s="33">
        <f t="shared" si="12"/>
        <v>3179690.1500000004</v>
      </c>
      <c r="H60" s="15"/>
      <c r="I60" s="17"/>
      <c r="J60" s="17"/>
      <c r="K60" s="17"/>
      <c r="L60" s="17"/>
      <c r="M60" s="3">
        <f>SUM(M20:M59)</f>
        <v>3118752.7833333337</v>
      </c>
    </row>
    <row r="62" spans="1:13" x14ac:dyDescent="0.25">
      <c r="A62" s="42" t="s">
        <v>18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5">
      <c r="A63" s="43" t="s">
        <v>17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ht="1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5" s="8" customFormat="1" ht="29.25" customHeight="1" x14ac:dyDescent="0.25">
      <c r="A65" s="38" t="s">
        <v>69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7"/>
      <c r="O65" s="7"/>
    </row>
    <row r="67" spans="1:15" x14ac:dyDescent="0.25">
      <c r="J67" s="19"/>
    </row>
    <row r="71" spans="1:15" x14ac:dyDescent="0.25">
      <c r="L71" s="19"/>
    </row>
  </sheetData>
  <mergeCells count="18">
    <mergeCell ref="L18:L19"/>
    <mergeCell ref="A18:A19"/>
    <mergeCell ref="G3:M3"/>
    <mergeCell ref="B18:B19"/>
    <mergeCell ref="C18:D18"/>
    <mergeCell ref="A65:M65"/>
    <mergeCell ref="A64:M64"/>
    <mergeCell ref="J12:K12"/>
    <mergeCell ref="B14:L14"/>
    <mergeCell ref="A62:M62"/>
    <mergeCell ref="A63:M63"/>
    <mergeCell ref="M18:M19"/>
    <mergeCell ref="A17:B17"/>
    <mergeCell ref="C17:D17"/>
    <mergeCell ref="H18:H19"/>
    <mergeCell ref="I18:I19"/>
    <mergeCell ref="J18:J19"/>
    <mergeCell ref="K18:K19"/>
  </mergeCells>
  <conditionalFormatting sqref="L20:L6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6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2023-08-01T01:39:46Z</dcterms:modified>
</cp:coreProperties>
</file>