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Q21" i="1" s="1"/>
  <c r="M21" i="1"/>
  <c r="N21" i="1"/>
  <c r="L22" i="1"/>
  <c r="Q22" i="1" s="1"/>
  <c r="M22" i="1"/>
  <c r="N22" i="1"/>
  <c r="L23" i="1"/>
  <c r="Q23" i="1" s="1"/>
  <c r="M23" i="1"/>
  <c r="N23" i="1"/>
  <c r="O23" i="1" s="1"/>
  <c r="P23" i="1" s="1"/>
  <c r="L24" i="1"/>
  <c r="Q24" i="1" s="1"/>
  <c r="M24" i="1"/>
  <c r="N24" i="1"/>
  <c r="L25" i="1"/>
  <c r="Q25" i="1" s="1"/>
  <c r="M25" i="1"/>
  <c r="N25" i="1"/>
  <c r="L26" i="1"/>
  <c r="Q26" i="1" s="1"/>
  <c r="M26" i="1"/>
  <c r="N26" i="1"/>
  <c r="L27" i="1"/>
  <c r="Q27" i="1" s="1"/>
  <c r="M27" i="1"/>
  <c r="N27" i="1"/>
  <c r="O27" i="1" s="1"/>
  <c r="P27" i="1" s="1"/>
  <c r="L28" i="1"/>
  <c r="Q28" i="1" s="1"/>
  <c r="M28" i="1"/>
  <c r="N28" i="1"/>
  <c r="L29" i="1"/>
  <c r="Q29" i="1" s="1"/>
  <c r="M29" i="1"/>
  <c r="N29" i="1"/>
  <c r="L30" i="1"/>
  <c r="Q30" i="1" s="1"/>
  <c r="M30" i="1"/>
  <c r="N30" i="1"/>
  <c r="L31" i="1"/>
  <c r="Q31" i="1" s="1"/>
  <c r="M31" i="1"/>
  <c r="N31" i="1"/>
  <c r="O31" i="1" s="1"/>
  <c r="P31" i="1" s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L35" i="1"/>
  <c r="Q35" i="1" s="1"/>
  <c r="M35" i="1"/>
  <c r="N35" i="1"/>
  <c r="O35" i="1" s="1"/>
  <c r="P35" i="1" s="1"/>
  <c r="O22" i="1" l="1"/>
  <c r="P22" i="1" s="1"/>
  <c r="O30" i="1"/>
  <c r="P30" i="1" s="1"/>
  <c r="O25" i="1"/>
  <c r="P25" i="1" s="1"/>
  <c r="O33" i="1"/>
  <c r="P33" i="1" s="1"/>
  <c r="O29" i="1"/>
  <c r="P29" i="1" s="1"/>
  <c r="O24" i="1"/>
  <c r="P24" i="1" s="1"/>
  <c r="O34" i="1"/>
  <c r="P34" i="1" s="1"/>
  <c r="O28" i="1"/>
  <c r="P28" i="1" s="1"/>
  <c r="O21" i="1"/>
  <c r="P21" i="1" s="1"/>
  <c r="O32" i="1"/>
  <c r="P32" i="1" s="1"/>
  <c r="O26" i="1"/>
  <c r="P26" i="1" s="1"/>
  <c r="L20" i="1"/>
  <c r="Q20" i="1" s="1"/>
  <c r="C17" i="1" s="1"/>
  <c r="M20" i="1"/>
  <c r="N20" i="1"/>
  <c r="O20" i="1" l="1"/>
  <c r="P20" i="1" s="1"/>
</calcChain>
</file>

<file path=xl/sharedStrings.xml><?xml version="1.0" encoding="utf-8"?>
<sst xmlns="http://schemas.openxmlformats.org/spreadsheetml/2006/main" count="78" uniqueCount="55">
  <si>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</si>
  <si>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</si>
  <si>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</si>
  <si>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</si>
  <si>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</si>
  <si>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</si>
  <si>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</si>
  <si>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</si>
  <si>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</si>
  <si>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</si>
  <si>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</si>
  <si>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</si>
  <si>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</si>
  <si>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</si>
  <si>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</si>
  <si>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</si>
  <si>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</si>
  <si>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</si>
  <si>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</si>
  <si>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</si>
  <si>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</si>
  <si>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</si>
  <si>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</si>
  <si>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</si>
  <si>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</si>
  <si>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</si>
  <si>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</si>
  <si>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</si>
  <si>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</si>
  <si>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</si>
  <si>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Система электронного заказа "ФармКомандир"  22.05.2024</t>
  </si>
  <si>
    <t>Уп.</t>
  </si>
  <si>
    <t>№ 185-23</t>
  </si>
  <si>
    <t>на поставку лекарственных препаратов для лечения органов дыхательной системы</t>
  </si>
  <si>
    <t xml:space="preserve">Хлоропирамин </t>
  </si>
  <si>
    <t xml:space="preserve">Амброксол </t>
  </si>
  <si>
    <t xml:space="preserve">Ипратропия бромид+Фенотерол </t>
  </si>
  <si>
    <t xml:space="preserve">Сальбутамол </t>
  </si>
  <si>
    <t xml:space="preserve">Никетамид </t>
  </si>
  <si>
    <t xml:space="preserve">Аммиак </t>
  </si>
  <si>
    <t>Лоратадин</t>
  </si>
  <si>
    <t>Будесонид+Формотерол</t>
  </si>
  <si>
    <t>Эуфиллин</t>
  </si>
  <si>
    <t>Олодатерол+Тиотропия бромид</t>
  </si>
  <si>
    <t>Гликопиррония бромид+Индакатерол</t>
  </si>
  <si>
    <t>Тиотропия бромид</t>
  </si>
  <si>
    <t>Будесонид</t>
  </si>
  <si>
    <t xml:space="preserve">Ксилометазолин </t>
  </si>
  <si>
    <t>Фл.</t>
  </si>
  <si>
    <t>Начальная (максимальная) цена договора устанавливается в размере 293513,22 руб. (двести девяносто три тысячи пятьсот тринадцать рублей двадцать две копейки)</t>
  </si>
  <si>
    <t>КП вх. 341-07/23 от 25.07.2023</t>
  </si>
  <si>
    <t>КП вх. 342-07/23 от 25.07.2023</t>
  </si>
  <si>
    <t>КП вх. 343-07/23 от 25.07.2023</t>
  </si>
  <si>
    <t>И.о. главного врача</t>
  </si>
  <si>
    <t>С.В. Погодаева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</si>
</sst>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="85" zoomScaleNormal="85" zoomScalePageLayoutView="70" workbookViewId="0">
      <selection activeCell="N12" sqref="N12:O12"/>
    </sheetView>
  </sheetViews>
  <sheetFormatPr defaultRowHeight="15" x14ac:dyDescent="0.25"/>
  <cols>
    <col min="1" max="1" width="6.140625" style="13" bestFit="1" customWidth="1"/>
    <col min="2" max="2" width="33.28515625" style="13" bestFit="1" customWidth="1"/>
    <col min="3" max="3" width="11.7109375" style="13" customWidth="1"/>
    <col min="4" max="4" width="7.140625" style="13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3" customWidth="1"/>
    <col min="14" max="14" width="12.5703125" style="13" customWidth="1"/>
    <col min="15" max="15" width="10.28515625" style="13" customWidth="1"/>
    <col min="16" max="16" width="22.42578125" style="13" bestFit="1" customWidth="1"/>
    <col min="17" max="17" width="17.5703125" style="1" customWidth="1"/>
    <col min="18" max="18" width="10.7109375" style="13" bestFit="1" customWidth="1"/>
    <col min="19" max="19" width="11.28515625" style="13" bestFit="1" customWidth="1"/>
    <col min="20" max="20" width="10.7109375" style="13" bestFit="1" customWidth="1"/>
    <col min="21" max="21" width="11.7109375" style="13" bestFit="1" customWidth="1"/>
    <col min="22" max="22" width="10.7109375" style="13" bestFit="1" customWidth="1"/>
    <col min="23" max="16384" width="9.140625" style="13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43" t="s">
        <v>33</v>
      </c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32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30"/>
      <c r="C12" s="30"/>
      <c r="D12" s="30"/>
      <c r="M12" s="30"/>
      <c r="N12" s="47" t="s">
        <v>53</v>
      </c>
      <c r="O12" s="47"/>
      <c r="Q12" s="48" t="s">
        <v>54</v>
      </c>
    </row>
    <row r="14" spans="2:17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17" hidden="1" x14ac:dyDescent="0.25"/>
    <row r="17" spans="1:19" ht="38.25" customHeight="1" x14ac:dyDescent="0.25">
      <c r="A17" s="36" t="s">
        <v>11</v>
      </c>
      <c r="B17" s="37"/>
      <c r="C17" s="38">
        <f>SUM(Q20:Q35)</f>
        <v>293513.21999999997</v>
      </c>
      <c r="D17" s="37"/>
      <c r="E17" s="46" t="s">
        <v>50</v>
      </c>
      <c r="F17" s="46" t="s">
        <v>51</v>
      </c>
      <c r="G17" s="46" t="s">
        <v>52</v>
      </c>
      <c r="H17" s="17"/>
      <c r="I17" s="17"/>
      <c r="J17" s="10" t="s">
        <v>30</v>
      </c>
      <c r="K17" s="10" t="s">
        <v>30</v>
      </c>
      <c r="L17" s="14"/>
      <c r="M17" s="11"/>
      <c r="N17" s="11"/>
      <c r="O17" s="11"/>
      <c r="P17" s="11"/>
      <c r="Q17" s="14"/>
    </row>
    <row r="18" spans="1:19" ht="30" customHeight="1" x14ac:dyDescent="0.25">
      <c r="A18" s="41" t="s">
        <v>0</v>
      </c>
      <c r="B18" s="41" t="s">
        <v>1</v>
      </c>
      <c r="C18" s="41" t="s">
        <v>2</v>
      </c>
      <c r="D18" s="41"/>
      <c r="E18" s="14" t="s">
        <v>23</v>
      </c>
      <c r="F18" s="14" t="s">
        <v>24</v>
      </c>
      <c r="G18" s="14" t="s">
        <v>25</v>
      </c>
      <c r="H18" s="14" t="s">
        <v>26</v>
      </c>
      <c r="I18" s="14" t="s">
        <v>27</v>
      </c>
      <c r="J18" s="14" t="s">
        <v>28</v>
      </c>
      <c r="K18" s="14" t="s">
        <v>29</v>
      </c>
      <c r="L18" s="39" t="s">
        <v>12</v>
      </c>
      <c r="M18" s="41" t="s">
        <v>8</v>
      </c>
      <c r="N18" s="41" t="s">
        <v>9</v>
      </c>
      <c r="O18" s="41" t="s">
        <v>10</v>
      </c>
      <c r="P18" s="41" t="s">
        <v>6</v>
      </c>
      <c r="Q18" s="35" t="s">
        <v>7</v>
      </c>
    </row>
    <row r="19" spans="1:19" x14ac:dyDescent="0.25">
      <c r="A19" s="42"/>
      <c r="B19" s="42"/>
      <c r="C19" s="12" t="s">
        <v>3</v>
      </c>
      <c r="D19" s="12" t="s">
        <v>4</v>
      </c>
      <c r="E19" s="15" t="s">
        <v>5</v>
      </c>
      <c r="F19" s="14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40"/>
      <c r="M19" s="41"/>
      <c r="N19" s="41"/>
      <c r="O19" s="41"/>
      <c r="P19" s="41"/>
      <c r="Q19" s="35"/>
    </row>
    <row r="20" spans="1:19" s="18" customFormat="1" x14ac:dyDescent="0.25">
      <c r="A20" s="26">
        <v>1</v>
      </c>
      <c r="B20" s="22" t="s">
        <v>34</v>
      </c>
      <c r="C20" s="29" t="s">
        <v>31</v>
      </c>
      <c r="D20" s="29">
        <v>6</v>
      </c>
      <c r="E20" s="28">
        <v>121.16</v>
      </c>
      <c r="F20" s="19">
        <v>121.1</v>
      </c>
      <c r="G20" s="19">
        <v>121</v>
      </c>
      <c r="H20" s="20"/>
      <c r="I20" s="20"/>
      <c r="J20" s="20"/>
      <c r="K20" s="20"/>
      <c r="L20" s="19">
        <f t="shared" ref="L20" si="0">AVERAGE(E20:K20)</f>
        <v>121.08666666666666</v>
      </c>
      <c r="M20" s="21">
        <f t="shared" ref="M20" si="1" xml:space="preserve"> COUNT(E20:K20)</f>
        <v>3</v>
      </c>
      <c r="N20" s="21">
        <f t="shared" ref="N20" si="2">STDEV(E20:K20)</f>
        <v>8.0829037686545591E-2</v>
      </c>
      <c r="O20" s="21">
        <f t="shared" ref="O20" si="3">N20/L20*100</f>
        <v>6.6753045493485874E-2</v>
      </c>
      <c r="P20" s="21" t="str">
        <f t="shared" ref="P20" si="4">IF(O20&lt;33,"ОДНОРОДНЫЕ","НЕОДНОРОДНЫЕ")</f>
        <v>ОДНОРОДНЫЕ</v>
      </c>
      <c r="Q20" s="19">
        <f t="shared" ref="Q20" si="5">D20*L20</f>
        <v>726.52</v>
      </c>
      <c r="S20" s="1"/>
    </row>
    <row r="21" spans="1:19" s="18" customFormat="1" x14ac:dyDescent="0.25">
      <c r="A21" s="26">
        <v>2</v>
      </c>
      <c r="B21" s="22" t="s">
        <v>35</v>
      </c>
      <c r="C21" s="29" t="s">
        <v>31</v>
      </c>
      <c r="D21" s="29">
        <v>80</v>
      </c>
      <c r="E21" s="28">
        <v>327.5</v>
      </c>
      <c r="F21" s="19">
        <v>327</v>
      </c>
      <c r="G21" s="19">
        <v>326</v>
      </c>
      <c r="H21" s="20"/>
      <c r="I21" s="20"/>
      <c r="J21" s="20"/>
      <c r="K21" s="20"/>
      <c r="L21" s="25">
        <f t="shared" ref="L21:L35" si="6">AVERAGE(E21:K21)</f>
        <v>326.83333333333331</v>
      </c>
      <c r="M21" s="23">
        <f t="shared" ref="M21:M35" si="7" xml:space="preserve"> COUNT(E21:K21)</f>
        <v>3</v>
      </c>
      <c r="N21" s="23">
        <f t="shared" ref="N21:N35" si="8">STDEV(E21:K21)</f>
        <v>0.76376261582597338</v>
      </c>
      <c r="O21" s="23">
        <f t="shared" ref="O21:O35" si="9">N21/L21*100</f>
        <v>0.2336856550206956</v>
      </c>
      <c r="P21" s="23" t="str">
        <f t="shared" ref="P21:P35" si="10">IF(O21&lt;33,"ОДНОРОДНЫЕ","НЕОДНОРОДНЫЕ")</f>
        <v>ОДНОРОДНЫЕ</v>
      </c>
      <c r="Q21" s="25">
        <f t="shared" ref="Q21:Q35" si="11">D21*L21</f>
        <v>26146.666666666664</v>
      </c>
      <c r="S21" s="1"/>
    </row>
    <row r="22" spans="1:19" s="18" customFormat="1" x14ac:dyDescent="0.25">
      <c r="A22" s="26">
        <v>3</v>
      </c>
      <c r="B22" s="22" t="s">
        <v>35</v>
      </c>
      <c r="C22" s="29" t="s">
        <v>31</v>
      </c>
      <c r="D22" s="29">
        <v>240</v>
      </c>
      <c r="E22" s="28">
        <v>125.48</v>
      </c>
      <c r="F22" s="19">
        <v>125.4</v>
      </c>
      <c r="G22" s="19">
        <v>125</v>
      </c>
      <c r="H22" s="20"/>
      <c r="I22" s="20"/>
      <c r="J22" s="20"/>
      <c r="K22" s="20"/>
      <c r="L22" s="25">
        <f t="shared" si="6"/>
        <v>125.29333333333334</v>
      </c>
      <c r="M22" s="23">
        <f t="shared" si="7"/>
        <v>3</v>
      </c>
      <c r="N22" s="23">
        <f t="shared" si="8"/>
        <v>0.25716402029314811</v>
      </c>
      <c r="O22" s="23">
        <f t="shared" si="9"/>
        <v>0.20524956392450897</v>
      </c>
      <c r="P22" s="23" t="str">
        <f t="shared" si="10"/>
        <v>ОДНОРОДНЫЕ</v>
      </c>
      <c r="Q22" s="25">
        <f t="shared" si="11"/>
        <v>30070.400000000001</v>
      </c>
      <c r="S22" s="1"/>
    </row>
    <row r="23" spans="1:19" s="18" customFormat="1" x14ac:dyDescent="0.25">
      <c r="A23" s="26">
        <v>4</v>
      </c>
      <c r="B23" s="22" t="s">
        <v>36</v>
      </c>
      <c r="C23" s="29" t="s">
        <v>31</v>
      </c>
      <c r="D23" s="29">
        <v>80</v>
      </c>
      <c r="E23" s="28">
        <v>277.05</v>
      </c>
      <c r="F23" s="19">
        <v>277</v>
      </c>
      <c r="G23" s="19">
        <v>276</v>
      </c>
      <c r="H23" s="20"/>
      <c r="I23" s="20"/>
      <c r="J23" s="20"/>
      <c r="K23" s="20"/>
      <c r="L23" s="25">
        <f t="shared" si="6"/>
        <v>276.68333333333334</v>
      </c>
      <c r="M23" s="23">
        <f t="shared" si="7"/>
        <v>3</v>
      </c>
      <c r="N23" s="23">
        <f t="shared" si="8"/>
        <v>0.59231185479723225</v>
      </c>
      <c r="O23" s="23">
        <f t="shared" si="9"/>
        <v>0.21407572608778949</v>
      </c>
      <c r="P23" s="23" t="str">
        <f t="shared" si="10"/>
        <v>ОДНОРОДНЫЕ</v>
      </c>
      <c r="Q23" s="25">
        <f t="shared" si="11"/>
        <v>22134.666666666668</v>
      </c>
      <c r="S23" s="1"/>
    </row>
    <row r="24" spans="1:19" s="18" customFormat="1" x14ac:dyDescent="0.25">
      <c r="A24" s="26">
        <v>5</v>
      </c>
      <c r="B24" s="22" t="s">
        <v>37</v>
      </c>
      <c r="C24" s="29" t="s">
        <v>31</v>
      </c>
      <c r="D24" s="29">
        <v>50</v>
      </c>
      <c r="E24" s="28">
        <v>148.02000000000001</v>
      </c>
      <c r="F24" s="19">
        <v>148</v>
      </c>
      <c r="G24" s="19">
        <v>147</v>
      </c>
      <c r="H24" s="20"/>
      <c r="I24" s="20"/>
      <c r="J24" s="20"/>
      <c r="K24" s="20"/>
      <c r="L24" s="25">
        <f t="shared" si="6"/>
        <v>147.67333333333332</v>
      </c>
      <c r="M24" s="23">
        <f t="shared" si="7"/>
        <v>3</v>
      </c>
      <c r="N24" s="23">
        <f t="shared" si="8"/>
        <v>0.58320951066776749</v>
      </c>
      <c r="O24" s="23">
        <f t="shared" si="9"/>
        <v>0.39493217732908287</v>
      </c>
      <c r="P24" s="23" t="str">
        <f t="shared" si="10"/>
        <v>ОДНОРОДНЫЕ</v>
      </c>
      <c r="Q24" s="25">
        <f t="shared" si="11"/>
        <v>7383.6666666666661</v>
      </c>
      <c r="S24" s="1"/>
    </row>
    <row r="25" spans="1:19" s="18" customFormat="1" x14ac:dyDescent="0.25">
      <c r="A25" s="26">
        <v>6</v>
      </c>
      <c r="B25" s="22" t="s">
        <v>38</v>
      </c>
      <c r="C25" s="29" t="s">
        <v>31</v>
      </c>
      <c r="D25" s="29">
        <v>50</v>
      </c>
      <c r="E25" s="28">
        <v>252</v>
      </c>
      <c r="F25" s="19">
        <v>269</v>
      </c>
      <c r="G25" s="19">
        <v>285</v>
      </c>
      <c r="H25" s="20"/>
      <c r="I25" s="20"/>
      <c r="J25" s="20"/>
      <c r="K25" s="20"/>
      <c r="L25" s="25">
        <f t="shared" si="6"/>
        <v>268.66666666666669</v>
      </c>
      <c r="M25" s="23">
        <f t="shared" si="7"/>
        <v>3</v>
      </c>
      <c r="N25" s="23">
        <f t="shared" si="8"/>
        <v>16.502525059315417</v>
      </c>
      <c r="O25" s="23">
        <f t="shared" si="9"/>
        <v>6.1423790543357626</v>
      </c>
      <c r="P25" s="23" t="str">
        <f t="shared" si="10"/>
        <v>ОДНОРОДНЫЕ</v>
      </c>
      <c r="Q25" s="25">
        <f t="shared" si="11"/>
        <v>13433.333333333334</v>
      </c>
      <c r="S25" s="1"/>
    </row>
    <row r="26" spans="1:19" s="24" customFormat="1" x14ac:dyDescent="0.25">
      <c r="A26" s="26">
        <v>7</v>
      </c>
      <c r="B26" s="22" t="s">
        <v>39</v>
      </c>
      <c r="C26" s="29" t="s">
        <v>48</v>
      </c>
      <c r="D26" s="29">
        <v>50</v>
      </c>
      <c r="E26" s="28">
        <v>42</v>
      </c>
      <c r="F26" s="25">
        <v>43</v>
      </c>
      <c r="G26" s="25">
        <v>44</v>
      </c>
      <c r="H26" s="27"/>
      <c r="I26" s="27"/>
      <c r="J26" s="27"/>
      <c r="K26" s="27"/>
      <c r="L26" s="25">
        <f t="shared" si="6"/>
        <v>43</v>
      </c>
      <c r="M26" s="23">
        <f t="shared" si="7"/>
        <v>3</v>
      </c>
      <c r="N26" s="23">
        <f t="shared" si="8"/>
        <v>1</v>
      </c>
      <c r="O26" s="23">
        <f t="shared" si="9"/>
        <v>2.3255813953488373</v>
      </c>
      <c r="P26" s="23" t="str">
        <f t="shared" si="10"/>
        <v>ОДНОРОДНЫЕ</v>
      </c>
      <c r="Q26" s="25">
        <f t="shared" si="11"/>
        <v>2150</v>
      </c>
      <c r="S26" s="1"/>
    </row>
    <row r="27" spans="1:19" s="24" customFormat="1" x14ac:dyDescent="0.25">
      <c r="A27" s="26">
        <v>8</v>
      </c>
      <c r="B27" s="22" t="s">
        <v>40</v>
      </c>
      <c r="C27" s="29" t="s">
        <v>31</v>
      </c>
      <c r="D27" s="29">
        <v>43</v>
      </c>
      <c r="E27" s="28">
        <v>122.39</v>
      </c>
      <c r="F27" s="25">
        <v>122.3</v>
      </c>
      <c r="G27" s="25">
        <v>122</v>
      </c>
      <c r="H27" s="27"/>
      <c r="I27" s="27"/>
      <c r="J27" s="27"/>
      <c r="K27" s="27"/>
      <c r="L27" s="25">
        <f t="shared" si="6"/>
        <v>122.23</v>
      </c>
      <c r="M27" s="23">
        <f t="shared" si="7"/>
        <v>3</v>
      </c>
      <c r="N27" s="23">
        <f t="shared" si="8"/>
        <v>0.20420577856662109</v>
      </c>
      <c r="O27" s="23">
        <f t="shared" si="9"/>
        <v>0.16706682366572945</v>
      </c>
      <c r="P27" s="23" t="str">
        <f t="shared" si="10"/>
        <v>ОДНОРОДНЫЕ</v>
      </c>
      <c r="Q27" s="25">
        <f t="shared" si="11"/>
        <v>5255.89</v>
      </c>
      <c r="S27" s="1"/>
    </row>
    <row r="28" spans="1:19" s="24" customFormat="1" x14ac:dyDescent="0.25">
      <c r="A28" s="26">
        <v>9</v>
      </c>
      <c r="B28" s="16" t="s">
        <v>41</v>
      </c>
      <c r="C28" s="29" t="s">
        <v>31</v>
      </c>
      <c r="D28" s="29">
        <v>8</v>
      </c>
      <c r="E28" s="28">
        <v>2097.59</v>
      </c>
      <c r="F28" s="25">
        <v>2097.5</v>
      </c>
      <c r="G28" s="25">
        <v>2097</v>
      </c>
      <c r="H28" s="27"/>
      <c r="I28" s="27"/>
      <c r="J28" s="27"/>
      <c r="K28" s="27"/>
      <c r="L28" s="25">
        <f t="shared" si="6"/>
        <v>2097.3633333333332</v>
      </c>
      <c r="M28" s="23">
        <f t="shared" si="7"/>
        <v>3</v>
      </c>
      <c r="N28" s="23">
        <f t="shared" si="8"/>
        <v>0.31785741037982163</v>
      </c>
      <c r="O28" s="23">
        <f t="shared" si="9"/>
        <v>1.5155095224948545E-2</v>
      </c>
      <c r="P28" s="23" t="str">
        <f t="shared" si="10"/>
        <v>ОДНОРОДНЫЕ</v>
      </c>
      <c r="Q28" s="25">
        <f t="shared" si="11"/>
        <v>16778.906666666666</v>
      </c>
      <c r="S28" s="1"/>
    </row>
    <row r="29" spans="1:19" s="24" customFormat="1" x14ac:dyDescent="0.25">
      <c r="A29" s="26">
        <v>10</v>
      </c>
      <c r="B29" s="22" t="s">
        <v>42</v>
      </c>
      <c r="C29" s="29" t="s">
        <v>31</v>
      </c>
      <c r="D29" s="29">
        <v>30</v>
      </c>
      <c r="E29" s="28">
        <v>106.94</v>
      </c>
      <c r="F29" s="25">
        <v>106.9</v>
      </c>
      <c r="G29" s="25">
        <v>106</v>
      </c>
      <c r="H29" s="27"/>
      <c r="I29" s="27"/>
      <c r="J29" s="27"/>
      <c r="K29" s="27"/>
      <c r="L29" s="25">
        <f t="shared" si="6"/>
        <v>106.61333333333334</v>
      </c>
      <c r="M29" s="23">
        <f t="shared" si="7"/>
        <v>3</v>
      </c>
      <c r="N29" s="23">
        <f t="shared" si="8"/>
        <v>0.53153864707407139</v>
      </c>
      <c r="O29" s="23">
        <f t="shared" si="9"/>
        <v>0.49856676501444913</v>
      </c>
      <c r="P29" s="23" t="str">
        <f t="shared" si="10"/>
        <v>ОДНОРОДНЫЕ</v>
      </c>
      <c r="Q29" s="25">
        <f t="shared" si="11"/>
        <v>3198.4000000000005</v>
      </c>
      <c r="S29" s="1"/>
    </row>
    <row r="30" spans="1:19" s="24" customFormat="1" x14ac:dyDescent="0.25">
      <c r="A30" s="26">
        <v>11</v>
      </c>
      <c r="B30" s="22" t="s">
        <v>43</v>
      </c>
      <c r="C30" s="29" t="s">
        <v>31</v>
      </c>
      <c r="D30" s="29">
        <v>2</v>
      </c>
      <c r="E30" s="28">
        <v>2957.36</v>
      </c>
      <c r="F30" s="25">
        <v>2957.3</v>
      </c>
      <c r="G30" s="25">
        <v>2957</v>
      </c>
      <c r="H30" s="27"/>
      <c r="I30" s="27"/>
      <c r="J30" s="27"/>
      <c r="K30" s="27"/>
      <c r="L30" s="25">
        <f t="shared" si="6"/>
        <v>2957.22</v>
      </c>
      <c r="M30" s="23">
        <f t="shared" si="7"/>
        <v>3</v>
      </c>
      <c r="N30" s="23">
        <f t="shared" si="8"/>
        <v>0.19287301521994302</v>
      </c>
      <c r="O30" s="23">
        <f t="shared" si="9"/>
        <v>6.5221057351141625E-3</v>
      </c>
      <c r="P30" s="23" t="str">
        <f t="shared" si="10"/>
        <v>ОДНОРОДНЫЕ</v>
      </c>
      <c r="Q30" s="25">
        <f t="shared" si="11"/>
        <v>5914.44</v>
      </c>
      <c r="S30" s="1"/>
    </row>
    <row r="31" spans="1:19" s="24" customFormat="1" ht="30" x14ac:dyDescent="0.25">
      <c r="A31" s="26">
        <v>12</v>
      </c>
      <c r="B31" s="22" t="s">
        <v>44</v>
      </c>
      <c r="C31" s="29" t="s">
        <v>31</v>
      </c>
      <c r="D31" s="29">
        <v>1</v>
      </c>
      <c r="E31" s="28">
        <v>3116.61</v>
      </c>
      <c r="F31" s="25">
        <v>3116.6</v>
      </c>
      <c r="G31" s="25">
        <v>3116</v>
      </c>
      <c r="H31" s="27"/>
      <c r="I31" s="27"/>
      <c r="J31" s="27"/>
      <c r="K31" s="27"/>
      <c r="L31" s="25">
        <f t="shared" si="6"/>
        <v>3116.4033333333332</v>
      </c>
      <c r="M31" s="23">
        <f t="shared" si="7"/>
        <v>3</v>
      </c>
      <c r="N31" s="23">
        <f t="shared" si="8"/>
        <v>0.34933269720045068</v>
      </c>
      <c r="O31" s="23">
        <f t="shared" si="9"/>
        <v>1.1209482850437118E-2</v>
      </c>
      <c r="P31" s="23" t="str">
        <f t="shared" si="10"/>
        <v>ОДНОРОДНЫЕ</v>
      </c>
      <c r="Q31" s="25">
        <f t="shared" si="11"/>
        <v>3116.4033333333332</v>
      </c>
      <c r="S31" s="1"/>
    </row>
    <row r="32" spans="1:19" s="24" customFormat="1" x14ac:dyDescent="0.25">
      <c r="A32" s="26">
        <v>13</v>
      </c>
      <c r="B32" s="22" t="s">
        <v>45</v>
      </c>
      <c r="C32" s="29" t="s">
        <v>31</v>
      </c>
      <c r="D32" s="29">
        <v>40</v>
      </c>
      <c r="E32" s="28">
        <v>2137.7600000000002</v>
      </c>
      <c r="F32" s="25">
        <v>2137.6999999999998</v>
      </c>
      <c r="G32" s="25">
        <v>2137</v>
      </c>
      <c r="H32" s="27"/>
      <c r="I32" s="27"/>
      <c r="J32" s="27"/>
      <c r="K32" s="27"/>
      <c r="L32" s="25">
        <f t="shared" si="6"/>
        <v>2137.4866666666667</v>
      </c>
      <c r="M32" s="23">
        <f t="shared" si="7"/>
        <v>3</v>
      </c>
      <c r="N32" s="23">
        <f t="shared" si="8"/>
        <v>0.42253205006644667</v>
      </c>
      <c r="O32" s="23">
        <f t="shared" si="9"/>
        <v>1.9767704596977447E-2</v>
      </c>
      <c r="P32" s="23" t="str">
        <f t="shared" si="10"/>
        <v>ОДНОРОДНЫЕ</v>
      </c>
      <c r="Q32" s="25">
        <f t="shared" si="11"/>
        <v>85499.466666666674</v>
      </c>
      <c r="S32" s="1"/>
    </row>
    <row r="33" spans="1:19" s="24" customFormat="1" x14ac:dyDescent="0.25">
      <c r="A33" s="26">
        <v>14</v>
      </c>
      <c r="B33" s="16" t="s">
        <v>46</v>
      </c>
      <c r="C33" s="29" t="s">
        <v>31</v>
      </c>
      <c r="D33" s="29">
        <v>60</v>
      </c>
      <c r="E33" s="28">
        <v>1077.67</v>
      </c>
      <c r="F33" s="25">
        <v>1077</v>
      </c>
      <c r="G33" s="25">
        <v>1076</v>
      </c>
      <c r="H33" s="27"/>
      <c r="I33" s="27"/>
      <c r="J33" s="27"/>
      <c r="K33" s="27"/>
      <c r="L33" s="25">
        <f t="shared" si="6"/>
        <v>1076.8900000000001</v>
      </c>
      <c r="M33" s="23">
        <f t="shared" si="7"/>
        <v>3</v>
      </c>
      <c r="N33" s="23">
        <f t="shared" si="8"/>
        <v>0.84041656337798154</v>
      </c>
      <c r="O33" s="23">
        <f t="shared" si="9"/>
        <v>7.8041077861061153E-2</v>
      </c>
      <c r="P33" s="23" t="str">
        <f t="shared" si="10"/>
        <v>ОДНОРОДНЫЕ</v>
      </c>
      <c r="Q33" s="25">
        <f t="shared" si="11"/>
        <v>64613.400000000009</v>
      </c>
      <c r="S33" s="1"/>
    </row>
    <row r="34" spans="1:19" s="24" customFormat="1" x14ac:dyDescent="0.25">
      <c r="A34" s="26">
        <v>15</v>
      </c>
      <c r="B34" s="16" t="s">
        <v>46</v>
      </c>
      <c r="C34" s="29" t="s">
        <v>31</v>
      </c>
      <c r="D34" s="29">
        <v>8</v>
      </c>
      <c r="E34" s="28">
        <v>785.76</v>
      </c>
      <c r="F34" s="25">
        <v>785.7</v>
      </c>
      <c r="G34" s="25">
        <v>785</v>
      </c>
      <c r="H34" s="27"/>
      <c r="I34" s="27"/>
      <c r="J34" s="27"/>
      <c r="K34" s="27"/>
      <c r="L34" s="25">
        <f t="shared" si="6"/>
        <v>785.48666666666668</v>
      </c>
      <c r="M34" s="23">
        <f t="shared" si="7"/>
        <v>3</v>
      </c>
      <c r="N34" s="23">
        <f t="shared" si="8"/>
        <v>0.42253205006643052</v>
      </c>
      <c r="O34" s="23">
        <f t="shared" si="9"/>
        <v>5.3792389864427637E-2</v>
      </c>
      <c r="P34" s="23" t="str">
        <f t="shared" si="10"/>
        <v>ОДНОРОДНЫЕ</v>
      </c>
      <c r="Q34" s="25">
        <f t="shared" si="11"/>
        <v>6283.8933333333334</v>
      </c>
      <c r="S34" s="1"/>
    </row>
    <row r="35" spans="1:19" s="18" customFormat="1" x14ac:dyDescent="0.25">
      <c r="A35" s="26">
        <v>16</v>
      </c>
      <c r="B35" s="22" t="s">
        <v>47</v>
      </c>
      <c r="C35" s="29" t="s">
        <v>31</v>
      </c>
      <c r="D35" s="29">
        <v>25</v>
      </c>
      <c r="E35" s="28">
        <v>32.46</v>
      </c>
      <c r="F35" s="19">
        <v>32.4</v>
      </c>
      <c r="G35" s="19">
        <v>32</v>
      </c>
      <c r="H35" s="20"/>
      <c r="I35" s="20"/>
      <c r="J35" s="20"/>
      <c r="K35" s="20"/>
      <c r="L35" s="25">
        <f t="shared" si="6"/>
        <v>32.286666666666669</v>
      </c>
      <c r="M35" s="23">
        <f t="shared" si="7"/>
        <v>3</v>
      </c>
      <c r="N35" s="23">
        <f t="shared" si="8"/>
        <v>0.25006665778014736</v>
      </c>
      <c r="O35" s="23">
        <f t="shared" si="9"/>
        <v>0.77451989814210409</v>
      </c>
      <c r="P35" s="23" t="str">
        <f t="shared" si="10"/>
        <v>ОДНОРОДНЫЕ</v>
      </c>
      <c r="Q35" s="25">
        <f t="shared" si="11"/>
        <v>807.16666666666674</v>
      </c>
      <c r="S35" s="1"/>
    </row>
    <row r="36" spans="1:19" x14ac:dyDescent="0.25">
      <c r="R36" s="9"/>
      <c r="S36" s="1"/>
    </row>
    <row r="37" spans="1:19" x14ac:dyDescent="0.25">
      <c r="A37" s="33" t="s">
        <v>18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9" x14ac:dyDescent="0.25">
      <c r="A38" s="34" t="s">
        <v>17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9" ht="1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9" s="8" customFormat="1" x14ac:dyDescent="0.25">
      <c r="A40" s="44" t="s">
        <v>49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2"/>
      <c r="S40" s="2"/>
    </row>
    <row r="46" spans="1:19" x14ac:dyDescent="0.25">
      <c r="P46" s="9"/>
    </row>
  </sheetData>
  <mergeCells count="18">
    <mergeCell ref="G3:Q3"/>
    <mergeCell ref="B18:B19"/>
    <mergeCell ref="C18:D18"/>
    <mergeCell ref="N12:O12"/>
    <mergeCell ref="A40:Q40"/>
    <mergeCell ref="A39:Q39"/>
    <mergeCell ref="B14:P14"/>
    <mergeCell ref="A37:Q37"/>
    <mergeCell ref="A38:Q38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35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35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2023-07-28T04:51:15Z</dcterms:modified>
</cp:coreProperties>
</file>