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23040" windowHeight="940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3" i="1" l="1"/>
  <c r="K23" i="1"/>
  <c r="L22" i="1"/>
  <c r="K22" i="1"/>
  <c r="L20" i="1"/>
  <c r="K20" i="1"/>
  <c r="J23" i="1"/>
  <c r="J22" i="1"/>
  <c r="O22" i="1" s="1"/>
  <c r="J20" i="1"/>
  <c r="L24" i="1"/>
  <c r="J24" i="1"/>
  <c r="O24" i="1" s="1"/>
  <c r="K24" i="1"/>
  <c r="M24" i="1" l="1"/>
  <c r="K21" i="1"/>
  <c r="J21" i="1"/>
  <c r="O21" i="1" s="1"/>
  <c r="L21" i="1"/>
  <c r="M23" i="1"/>
  <c r="N23" i="1" s="1"/>
  <c r="M20" i="1"/>
  <c r="N20" i="1" s="1"/>
  <c r="M22" i="1"/>
  <c r="N22" i="1" s="1"/>
  <c r="O23" i="1"/>
  <c r="O20" i="1"/>
  <c r="N24" i="1"/>
  <c r="M21" i="1" l="1"/>
  <c r="N21" i="1" s="1"/>
  <c r="C17" i="1"/>
</calcChain>
</file>

<file path=xl/sharedStrings.xml><?xml version="1.0" encoding="utf-8"?>
<sst xmlns="http://schemas.openxmlformats.org/spreadsheetml/2006/main" count="45" uniqueCount="40">
  <si>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</si>
  <si>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</si>
  <si>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</si>
  <si>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</si>
  <si>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</si>
  <si>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</si>
  <si>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</si>
  <si>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</si>
  <si>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</si>
  <si>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</si>
  <si>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</si>
  <si>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</si>
  <si>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</si>
  <si>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</si>
  <si>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</si>
  <si>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</si>
  <si>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</si>
  <si>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</si>
  <si>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</si>
  <si>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</si>
  <si>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</si>
  <si>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</si>
  <si>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</si>
  <si>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</si>
  <si>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</si>
  <si>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мес</t>
  </si>
  <si>
    <t>снятие показаний с приборов учета тепловой энергии 5 шт.</t>
  </si>
  <si>
    <t>ТО индивидуальных тепловых пунктов 5шт.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</si>
  <si>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</si>
  <si>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</si>
  <si>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279 648,00 (двести семьдесят девять тысяч шестьсот сорок восемь) рублей.</t>
  </si>
  <si>
    <t>КП вх.211 от 19.01.2022</t>
  </si>
  <si>
    <t>КП вх.210 от 19.01.2022</t>
  </si>
  <si>
    <t>КП вх.209 от 19.01.2022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</si>
  <si>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</si>
  <si>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</si>
  <si>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</si>
  <si>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</si>
  <si>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001-22</t>
  </si>
  <si>
    <t>на оказание услуг по техническому обслуживанию индивидуальных тепловых пунктов и снятию показаний с приборов учета тепловой энергии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</si>
</sst>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right" vertical="center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zoomScale="85" zoomScaleNormal="85" zoomScalePageLayoutView="70" workbookViewId="0">
      <selection activeCell="O4" sqref="O4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28"/>
      <c r="B1" s="28"/>
      <c r="C1" s="28"/>
      <c r="D1" s="28"/>
      <c r="K1" s="28"/>
      <c r="L1" s="28"/>
      <c r="M1" s="28"/>
      <c r="N1" s="28"/>
      <c r="O1" s="41" t="s">
        <v>34</v>
      </c>
    </row>
    <row r="2" spans="1:15" x14ac:dyDescent="0.25">
      <c r="O2" s="41" t="s">
        <v>35</v>
      </c>
    </row>
    <row r="3" spans="1:15" ht="14.45" customHeight="1" x14ac:dyDescent="0.25">
      <c r="A3" s="18"/>
      <c r="B3" s="18"/>
      <c r="C3" s="18"/>
      <c r="D3" s="18"/>
      <c r="K3" s="18"/>
      <c r="L3" s="18"/>
      <c r="M3" s="18"/>
      <c r="N3" s="18"/>
      <c r="O3" s="41" t="s">
        <v>39</v>
      </c>
    </row>
    <row r="4" spans="1:15" ht="14.45" customHeight="1" x14ac:dyDescent="0.25">
      <c r="A4" s="18"/>
      <c r="B4" s="18"/>
      <c r="C4" s="18"/>
      <c r="D4" s="18"/>
      <c r="K4" s="18"/>
      <c r="L4" s="18"/>
      <c r="M4" s="18"/>
      <c r="N4" s="18"/>
      <c r="O4" s="41" t="s">
        <v>36</v>
      </c>
    </row>
    <row r="5" spans="1:15" ht="14.45" customHeight="1" x14ac:dyDescent="0.25">
      <c r="A5" s="18"/>
      <c r="B5" s="18"/>
      <c r="C5" s="18"/>
      <c r="D5" s="18"/>
      <c r="K5" s="18"/>
      <c r="L5" s="18"/>
      <c r="M5" s="18"/>
      <c r="N5" s="18"/>
      <c r="O5" s="41" t="s">
        <v>37</v>
      </c>
    </row>
    <row r="6" spans="1:15" ht="14.45" customHeight="1" x14ac:dyDescent="0.25">
      <c r="A6" s="18"/>
      <c r="B6" s="18"/>
      <c r="C6" s="18"/>
      <c r="D6" s="18"/>
      <c r="K6" s="18"/>
      <c r="L6" s="18"/>
      <c r="M6" s="18"/>
      <c r="N6" s="18"/>
      <c r="O6" s="41" t="s">
        <v>38</v>
      </c>
    </row>
    <row r="7" spans="1:15" x14ac:dyDescent="0.25">
      <c r="A7" s="18"/>
      <c r="B7" s="18"/>
      <c r="C7" s="18"/>
      <c r="D7" s="18"/>
      <c r="K7" s="18"/>
      <c r="L7" s="18"/>
      <c r="M7" s="18"/>
      <c r="N7" s="18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31" t="s">
        <v>20</v>
      </c>
      <c r="M12" s="31"/>
      <c r="N12" s="8"/>
      <c r="O12" s="4" t="s">
        <v>18</v>
      </c>
    </row>
    <row r="13" spans="1:15" ht="18" x14ac:dyDescent="0.3">
      <c r="O13" s="5"/>
    </row>
    <row r="14" spans="1:15" ht="18.75" x14ac:dyDescent="0.25">
      <c r="B14" s="32" t="s">
        <v>19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5"/>
    </row>
    <row r="15" spans="1:15" hidden="1" x14ac:dyDescent="0.25"/>
    <row r="17" spans="1:15" s="8" customFormat="1" ht="28.5" customHeight="1" x14ac:dyDescent="0.25">
      <c r="A17" s="35" t="s">
        <v>14</v>
      </c>
      <c r="B17" s="36"/>
      <c r="C17" s="37">
        <f>SUMIF(O20:O24,"&gt;0")</f>
        <v>282766</v>
      </c>
      <c r="D17" s="36"/>
      <c r="E17" s="15" t="s">
        <v>33</v>
      </c>
      <c r="F17" s="15" t="s">
        <v>31</v>
      </c>
      <c r="G17" s="15" t="s">
        <v>32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29" t="s">
        <v>0</v>
      </c>
      <c r="B18" s="29" t="s">
        <v>1</v>
      </c>
      <c r="C18" s="29" t="s">
        <v>2</v>
      </c>
      <c r="D18" s="29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38" t="s">
        <v>15</v>
      </c>
      <c r="K18" s="29" t="s">
        <v>11</v>
      </c>
      <c r="L18" s="29" t="s">
        <v>12</v>
      </c>
      <c r="M18" s="29" t="s">
        <v>13</v>
      </c>
      <c r="N18" s="29" t="s">
        <v>9</v>
      </c>
      <c r="O18" s="34" t="s">
        <v>10</v>
      </c>
    </row>
    <row r="19" spans="1:15" s="8" customFormat="1" ht="30" x14ac:dyDescent="0.25">
      <c r="A19" s="29"/>
      <c r="B19" s="29"/>
      <c r="C19" s="7" t="s">
        <v>3</v>
      </c>
      <c r="D19" s="7" t="s">
        <v>4</v>
      </c>
      <c r="E19" s="6" t="s">
        <v>6</v>
      </c>
      <c r="F19" s="6" t="s">
        <v>6</v>
      </c>
      <c r="G19" s="14" t="s">
        <v>6</v>
      </c>
      <c r="H19" s="14" t="s">
        <v>6</v>
      </c>
      <c r="I19" s="6" t="s">
        <v>6</v>
      </c>
      <c r="J19" s="39"/>
      <c r="K19" s="29"/>
      <c r="L19" s="29"/>
      <c r="M19" s="29"/>
      <c r="N19" s="29"/>
      <c r="O19" s="34"/>
    </row>
    <row r="20" spans="1:15" s="8" customFormat="1" ht="33" customHeight="1" x14ac:dyDescent="0.25">
      <c r="A20" s="17">
        <v>1</v>
      </c>
      <c r="B20" s="21" t="s">
        <v>27</v>
      </c>
      <c r="C20" s="21" t="s">
        <v>25</v>
      </c>
      <c r="D20" s="24">
        <v>12</v>
      </c>
      <c r="E20" s="19">
        <v>8925</v>
      </c>
      <c r="F20" s="19">
        <v>9092</v>
      </c>
      <c r="G20" s="26">
        <v>9050</v>
      </c>
      <c r="H20" s="16"/>
      <c r="I20" s="16"/>
      <c r="J20" s="16">
        <f t="shared" ref="J20:J23" si="0">AVERAGE(E20:I20)</f>
        <v>9022.3333333333339</v>
      </c>
      <c r="K20" s="17">
        <f t="shared" ref="K20:K23" si="1">COUNT(E20:I20)</f>
        <v>3</v>
      </c>
      <c r="L20" s="17">
        <f t="shared" ref="L20:L23" si="2">STDEV(E20:I20)</f>
        <v>86.869634126853171</v>
      </c>
      <c r="M20" s="17">
        <f t="shared" ref="M20:M23" si="3">L20/J20*100</f>
        <v>0.96282891484301725</v>
      </c>
      <c r="N20" s="17" t="str">
        <f t="shared" ref="N20:N23" si="4">IF(M20&lt;33,"ОДНОРОДНЫЕ","НЕОДНОРОДНЫЕ")</f>
        <v>ОДНОРОДНЫЕ</v>
      </c>
      <c r="O20" s="16">
        <f t="shared" ref="O20:O23" si="5">D20*J20</f>
        <v>108268</v>
      </c>
    </row>
    <row r="21" spans="1:15" s="8" customFormat="1" ht="43.9" customHeight="1" x14ac:dyDescent="0.25">
      <c r="A21" s="17">
        <v>2</v>
      </c>
      <c r="B21" s="21" t="s">
        <v>26</v>
      </c>
      <c r="C21" s="21" t="s">
        <v>25</v>
      </c>
      <c r="D21" s="24">
        <v>12</v>
      </c>
      <c r="E21" s="19">
        <v>14379</v>
      </c>
      <c r="F21" s="19">
        <v>14545.5</v>
      </c>
      <c r="G21" s="26">
        <v>14700</v>
      </c>
      <c r="H21" s="16"/>
      <c r="I21" s="16"/>
      <c r="J21" s="16">
        <f t="shared" si="0"/>
        <v>14541.5</v>
      </c>
      <c r="K21" s="17">
        <f t="shared" si="1"/>
        <v>3</v>
      </c>
      <c r="L21" s="17">
        <f t="shared" si="2"/>
        <v>160.53737882499516</v>
      </c>
      <c r="M21" s="17">
        <f t="shared" si="3"/>
        <v>1.1039946279613186</v>
      </c>
      <c r="N21" s="17" t="str">
        <f t="shared" si="4"/>
        <v>ОДНОРОДНЫЕ</v>
      </c>
      <c r="O21" s="16">
        <f t="shared" si="5"/>
        <v>174498</v>
      </c>
    </row>
    <row r="22" spans="1:15" s="8" customFormat="1" ht="30" x14ac:dyDescent="0.25">
      <c r="A22" s="17">
        <v>3</v>
      </c>
      <c r="B22" s="21" t="s">
        <v>28</v>
      </c>
      <c r="C22" s="21"/>
      <c r="D22" s="25"/>
      <c r="E22" s="19">
        <v>279648</v>
      </c>
      <c r="F22" s="19">
        <v>283650</v>
      </c>
      <c r="G22" s="26">
        <v>285000</v>
      </c>
      <c r="H22" s="16"/>
      <c r="I22" s="16"/>
      <c r="J22" s="16">
        <f t="shared" si="0"/>
        <v>282766</v>
      </c>
      <c r="K22" s="17">
        <f t="shared" si="1"/>
        <v>3</v>
      </c>
      <c r="L22" s="17">
        <f t="shared" si="2"/>
        <v>2783.3555288536172</v>
      </c>
      <c r="M22" s="17">
        <f t="shared" si="3"/>
        <v>0.98433175447317467</v>
      </c>
      <c r="N22" s="17" t="str">
        <f t="shared" si="4"/>
        <v>ОДНОРОДНЫЕ</v>
      </c>
      <c r="O22" s="16">
        <f t="shared" si="5"/>
        <v>0</v>
      </c>
    </row>
    <row r="23" spans="1:15" s="8" customFormat="1" ht="14.45" hidden="1" x14ac:dyDescent="0.3">
      <c r="A23" s="17">
        <v>4</v>
      </c>
      <c r="B23" s="20"/>
      <c r="C23" s="21"/>
      <c r="D23" s="22"/>
      <c r="E23" s="16"/>
      <c r="F23" s="16"/>
      <c r="G23" s="16"/>
      <c r="H23" s="16"/>
      <c r="I23" s="16"/>
      <c r="J23" s="16" t="e">
        <f t="shared" si="0"/>
        <v>#DIV/0!</v>
      </c>
      <c r="K23" s="17">
        <f t="shared" si="1"/>
        <v>0</v>
      </c>
      <c r="L23" s="17" t="e">
        <f t="shared" si="2"/>
        <v>#DIV/0!</v>
      </c>
      <c r="M23" s="17" t="e">
        <f t="shared" si="3"/>
        <v>#DIV/0!</v>
      </c>
      <c r="N23" s="17" t="e">
        <f t="shared" si="4"/>
        <v>#DIV/0!</v>
      </c>
      <c r="O23" s="16" t="e">
        <f t="shared" si="5"/>
        <v>#DIV/0!</v>
      </c>
    </row>
    <row r="24" spans="1:15" s="8" customFormat="1" ht="14.45" hidden="1" customHeight="1" x14ac:dyDescent="0.3">
      <c r="A24" s="17">
        <v>5</v>
      </c>
      <c r="B24" s="20"/>
      <c r="C24" s="21"/>
      <c r="D24" s="22"/>
      <c r="E24" s="16"/>
      <c r="F24" s="16"/>
      <c r="G24" s="16"/>
      <c r="H24" s="14"/>
      <c r="I24" s="6"/>
      <c r="J24" s="6" t="e">
        <f>AVERAGE(E24:I24)</f>
        <v>#DIV/0!</v>
      </c>
      <c r="K24" s="7">
        <f>COUNT(E24:I24)</f>
        <v>0</v>
      </c>
      <c r="L24" s="7" t="e">
        <f>STDEV(E24:I24)</f>
        <v>#DIV/0!</v>
      </c>
      <c r="M24" s="7" t="e">
        <f>L24/J24*100</f>
        <v>#DIV/0!</v>
      </c>
      <c r="N24" s="7" t="e">
        <f>IF(M24&lt;33,"ОДНОРОДНЫЕ","НЕОДНОРОДНЫЕ")</f>
        <v>#DIV/0!</v>
      </c>
      <c r="O24" s="6" t="e">
        <f>D24*J24</f>
        <v>#DIV/0!</v>
      </c>
    </row>
    <row r="25" spans="1:15" s="10" customFormat="1" ht="14.45" x14ac:dyDescent="0.3">
      <c r="A25" s="8"/>
      <c r="B25" s="8"/>
      <c r="C25" s="8"/>
      <c r="D25" s="8"/>
      <c r="E25" s="9"/>
      <c r="F25" s="9"/>
      <c r="G25" s="9"/>
      <c r="H25" s="9"/>
      <c r="I25" s="9"/>
      <c r="J25" s="9"/>
      <c r="K25" s="8"/>
      <c r="L25" s="8"/>
      <c r="M25" s="8"/>
      <c r="N25" s="8"/>
      <c r="O25" s="9"/>
    </row>
    <row r="26" spans="1:15" s="27" customFormat="1" ht="33.6" customHeight="1" x14ac:dyDescent="0.25">
      <c r="A26" s="33" t="s">
        <v>29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s="27" customFormat="1" ht="35.450000000000003" customHeight="1" x14ac:dyDescent="0.25">
      <c r="A27" s="33" t="s">
        <v>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s="27" customFormat="1" ht="13.9" x14ac:dyDescent="0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s="27" customFormat="1" ht="30" customHeight="1" x14ac:dyDescent="0.25">
      <c r="A29" s="40" t="s">
        <v>30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0" spans="1:15" s="10" customFormat="1" ht="14.45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 s="23" customFormat="1" ht="15" customHeight="1" x14ac:dyDescent="0.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</sheetData>
  <mergeCells count="19">
    <mergeCell ref="A29:O29"/>
    <mergeCell ref="N18:N19"/>
    <mergeCell ref="A18:A19"/>
    <mergeCell ref="B18:B19"/>
    <mergeCell ref="C18:D18"/>
    <mergeCell ref="A31:O31"/>
    <mergeCell ref="L12:M12"/>
    <mergeCell ref="B14:N14"/>
    <mergeCell ref="A30:O30"/>
    <mergeCell ref="O18:O19"/>
    <mergeCell ref="A17:B17"/>
    <mergeCell ref="C17:D17"/>
    <mergeCell ref="J18:J19"/>
    <mergeCell ref="K18:K19"/>
    <mergeCell ref="L18:L19"/>
    <mergeCell ref="M18:M19"/>
    <mergeCell ref="A26:O26"/>
    <mergeCell ref="A27:O27"/>
    <mergeCell ref="A28:O28"/>
  </mergeCells>
  <conditionalFormatting sqref="N24">
    <cfRule type="containsText" dxfId="11" priority="10" operator="containsText" text="НЕ">
      <formula>NOT(ISERROR(SEARCH("НЕ",N24)))</formula>
    </cfRule>
    <cfRule type="containsText" dxfId="10" priority="11" operator="containsText" text="ОДНОРОДНЫЕ">
      <formula>NOT(ISERROR(SEARCH("ОДНОРОДНЫЕ",N24)))</formula>
    </cfRule>
    <cfRule type="containsText" dxfId="9" priority="12" operator="containsText" text="НЕОДНОРОДНЫЕ">
      <formula>NOT(ISERROR(SEARCH("НЕОДНОРОДНЫЕ",N24)))</formula>
    </cfRule>
  </conditionalFormatting>
  <conditionalFormatting sqref="N24">
    <cfRule type="containsText" dxfId="8" priority="7" operator="containsText" text="НЕОДНОРОДНЫЕ">
      <formula>NOT(ISERROR(SEARCH("НЕОДНОРОДНЫЕ",N24)))</formula>
    </cfRule>
    <cfRule type="containsText" dxfId="7" priority="8" operator="containsText" text="ОДНОРОДНЫЕ">
      <formula>NOT(ISERROR(SEARCH("ОДНОРОДНЫЕ",N24)))</formula>
    </cfRule>
    <cfRule type="containsText" dxfId="6" priority="9" operator="containsText" text="НЕОДНОРОДНЫЕ">
      <formula>NOT(ISERROR(SEARCH("НЕОДНОРОДНЫЕ",N24)))</formula>
    </cfRule>
  </conditionalFormatting>
  <conditionalFormatting sqref="N20:N23">
    <cfRule type="containsText" dxfId="5" priority="4" operator="containsText" text="НЕ">
      <formula>NOT(ISERROR(SEARCH("НЕ",N20)))</formula>
    </cfRule>
    <cfRule type="containsText" dxfId="4" priority="5" operator="containsText" text="ОДНОРОДНЫЕ">
      <formula>NOT(ISERROR(SEARCH("ОДНОРОДНЫЕ",N20)))</formula>
    </cfRule>
    <cfRule type="containsText" dxfId="3" priority="6" operator="containsText" text="НЕОДНОРОДНЫЕ">
      <formula>NOT(ISERROR(SEARCH("НЕОДНОРОДНЫЕ",N20)))</formula>
    </cfRule>
  </conditionalFormatting>
  <conditionalFormatting sqref="N20:N23">
    <cfRule type="containsText" dxfId="2" priority="1" operator="containsText" text="НЕОДНОРОДНЫЕ">
      <formula>NOT(ISERROR(SEARCH("НЕОДНОРОДНЫЕ",N20)))</formula>
    </cfRule>
    <cfRule type="containsText" dxfId="1" priority="2" operator="containsText" text="ОДНОРОДНЫЕ">
      <formula>NOT(ISERROR(SEARCH("ОДНОРОДНЫЕ",N20)))</formula>
    </cfRule>
    <cfRule type="containsText" dxfId="0" priority="3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C4" sqref="C4:P509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2022-01-20T06:59:41Z</dcterms:modified>
</cp:coreProperties>
</file>