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0" i="1" l="1"/>
  <c r="L31" i="1"/>
  <c r="M31" i="1" s="1"/>
  <c r="N31" i="1" s="1"/>
  <c r="L32" i="1"/>
  <c r="L33" i="1"/>
  <c r="L34" i="1"/>
  <c r="M34" i="1" s="1"/>
  <c r="N34" i="1" s="1"/>
  <c r="L35" i="1"/>
  <c r="L36" i="1"/>
  <c r="L37" i="1"/>
  <c r="K30" i="1"/>
  <c r="K31" i="1"/>
  <c r="K32" i="1"/>
  <c r="K33" i="1"/>
  <c r="K34" i="1"/>
  <c r="K35" i="1"/>
  <c r="K36" i="1"/>
  <c r="K37" i="1"/>
  <c r="J31" i="1"/>
  <c r="O31" i="1" s="1"/>
  <c r="J32" i="1"/>
  <c r="O32" i="1"/>
  <c r="J33" i="1"/>
  <c r="O33" i="1" s="1"/>
  <c r="J34" i="1"/>
  <c r="O34" i="1"/>
  <c r="J35" i="1"/>
  <c r="O35" i="1" s="1"/>
  <c r="J36" i="1"/>
  <c r="O36" i="1"/>
  <c r="J37" i="1"/>
  <c r="O37" i="1" s="1"/>
  <c r="L28" i="1"/>
  <c r="L29" i="1"/>
  <c r="M29" i="1" s="1"/>
  <c r="N29" i="1" s="1"/>
  <c r="K24" i="1"/>
  <c r="K25" i="1"/>
  <c r="K26" i="1"/>
  <c r="K27" i="1"/>
  <c r="K28" i="1"/>
  <c r="K29" i="1"/>
  <c r="J28" i="1"/>
  <c r="O28" i="1"/>
  <c r="J29" i="1"/>
  <c r="O29" i="1" s="1"/>
  <c r="J30" i="1"/>
  <c r="O30" i="1"/>
  <c r="L22" i="1"/>
  <c r="M22" i="1" s="1"/>
  <c r="N22" i="1" s="1"/>
  <c r="L23" i="1"/>
  <c r="M23" i="1" s="1"/>
  <c r="N23" i="1" s="1"/>
  <c r="L24" i="1"/>
  <c r="L25" i="1"/>
  <c r="M25" i="1" s="1"/>
  <c r="N25" i="1" s="1"/>
  <c r="L26" i="1"/>
  <c r="M26" i="1" s="1"/>
  <c r="N26" i="1" s="1"/>
  <c r="L27" i="1"/>
  <c r="M27" i="1" s="1"/>
  <c r="N27" i="1" s="1"/>
  <c r="K22" i="1"/>
  <c r="K23" i="1"/>
  <c r="J22" i="1"/>
  <c r="O22" i="1" s="1"/>
  <c r="J23" i="1"/>
  <c r="O23" i="1"/>
  <c r="J24" i="1"/>
  <c r="O24" i="1" s="1"/>
  <c r="J25" i="1"/>
  <c r="O25" i="1"/>
  <c r="J26" i="1"/>
  <c r="O26" i="1" s="1"/>
  <c r="J27" i="1"/>
  <c r="O27" i="1"/>
  <c r="L21" i="1"/>
  <c r="M21" i="1" s="1"/>
  <c r="N21" i="1" s="1"/>
  <c r="K21" i="1"/>
  <c r="J21" i="1"/>
  <c r="O21" i="1" s="1"/>
  <c r="C18" i="1" s="1"/>
  <c r="M33" i="1"/>
  <c r="N33" i="1" s="1"/>
  <c r="M24" i="1"/>
  <c r="N24" i="1" s="1"/>
  <c r="M28" i="1"/>
  <c r="N28" i="1" s="1"/>
  <c r="M37" i="1"/>
  <c r="N37" i="1" s="1"/>
  <c r="M36" i="1"/>
  <c r="N36" i="1"/>
  <c r="M35" i="1"/>
  <c r="N35" i="1" s="1"/>
  <c r="M30" i="1"/>
  <c r="N30" i="1"/>
  <c r="M32" i="1"/>
  <c r="N32" i="1" s="1"/>
</calcChain>
</file>

<file path=xl/sharedStrings.xml><?xml version="1.0" encoding="utf-8"?>
<sst xmlns="http://schemas.openxmlformats.org/spreadsheetml/2006/main" count="71" uniqueCount="52">
  <si>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</si>
  <si>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</si>
  <si>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</si>
  <si>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</si>
  <si>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</si>
  <si>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</si>
  <si>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</si>
  <si>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</si>
  <si>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</si>
  <si>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</si>
  <si>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</si>
  <si>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</si>
  <si>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</si>
  <si>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</si>
  <si>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</si>
  <si>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</si>
  <si>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</si>
  <si>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</si>
  <si>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</si>
  <si>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</si>
  <si>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</si>
  <si>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</si>
  <si>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</si>
  <si>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</si>
  <si>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</si>
  <si>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</si>
  <si>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Ибупрофен гель для наружного применения 5% 50 грамм №1</t>
  </si>
  <si>
    <t>Парацетамол р-р для инфузий 10 мг/мл, 100 мл- флаконы №1</t>
  </si>
  <si>
    <t xml:space="preserve"> Пипекурония бромид лиоф. для приготовления р-ра  для в/в введения, 4 мг, флаконы №25 / в комплекте с растворителем:  натрия хлорида  р-р 0,9% 2 мл ампулы №25</t>
  </si>
  <si>
    <t>Кеторолак таблетки п/о 10 мг №20</t>
  </si>
  <si>
    <t>шт.</t>
  </si>
  <si>
    <t>Атракурия безилат р-р для в/в введения 10 мг/мл 5 мл- ампулы №1</t>
  </si>
  <si>
    <t>КП вх.4020-08/22 от 30.08.2022г.</t>
  </si>
  <si>
    <t>КП вх.4021-08/22 от 30.08.2022г.</t>
  </si>
  <si>
    <t>КП вх.4022-08/22 от 30.08.2022г.</t>
  </si>
  <si>
    <t>Лорноксикам лиоф. для приготовления р-ра для в/в и в/м введения 8 мг- флаконы №5</t>
  </si>
  <si>
    <t>Кетопрофен р-р для в/в и в/м введения 50 мг/мл, 2 мл- ампулы №10</t>
  </si>
  <si>
    <t>Ацетилсалициловая кислота таблетки п/о 100 мг №30</t>
  </si>
  <si>
    <t>Тизанидин таблетки 2 мг №30</t>
  </si>
  <si>
    <t>Рокурония бромид р-р для в/в введения 10 мг/мл - 5 мл № 1</t>
  </si>
  <si>
    <t>Диклофенак р-р для в/м введения 25 мг/мл, 3 мл- ампулы №10</t>
  </si>
  <si>
    <t>Метамизол р-р для в/в и в/м введения 500 мг/мл, 2 мл- ампулы №10</t>
  </si>
  <si>
    <t>Кеторолак р-р для в/в и в/м введения 30 мг/мл, 1 мл- ампулы №10</t>
  </si>
  <si>
    <t>Диклофенак капсулы с модиф. высв. 75 мг №20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</si>
  <si>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</si>
  <si>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</si>
  <si>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</si>
  <si>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</si>
  <si>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</si>
  <si>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№ 186-22</t>
  </si>
  <si>
    <t>на поставку лекарственных препаратов для лечения костно-мышечной системы путем путем запроса котировок</t>
  </si>
  <si>
    <t>Начальная (максимальная) цена договора устанавливается в размере 784 802 (семьсот восемьдесят четыре тысячи восемьсот два) рубля 29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</si>
</sst>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7" zoomScale="85" zoomScaleNormal="85" zoomScalePageLayoutView="70" workbookViewId="0">
      <selection activeCell="A45" sqref="A4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38"/>
      <c r="B1" s="38"/>
      <c r="C1" s="38"/>
      <c r="D1" s="38"/>
      <c r="K1" s="38"/>
      <c r="L1" s="38"/>
      <c r="M1" s="38"/>
      <c r="N1" s="38"/>
      <c r="O1" s="54" t="s">
        <v>44</v>
      </c>
    </row>
    <row r="2" spans="1:15" x14ac:dyDescent="0.25">
      <c r="A2" s="38"/>
      <c r="B2" s="38"/>
      <c r="C2" s="38"/>
      <c r="D2" s="38"/>
      <c r="K2" s="38"/>
      <c r="L2" s="38"/>
      <c r="M2" s="38"/>
      <c r="N2" s="38"/>
      <c r="O2" s="54" t="s">
        <v>45</v>
      </c>
    </row>
    <row r="3" spans="1:15" x14ac:dyDescent="0.25">
      <c r="A3" s="38"/>
      <c r="B3" s="38"/>
      <c r="C3" s="38"/>
      <c r="D3" s="38"/>
      <c r="K3" s="38"/>
      <c r="L3" s="38"/>
      <c r="M3" s="38"/>
      <c r="N3" s="38"/>
      <c r="O3" s="54" t="s">
        <v>50</v>
      </c>
    </row>
    <row r="4" spans="1:15" x14ac:dyDescent="0.25">
      <c r="A4" s="38"/>
      <c r="B4" s="38"/>
      <c r="C4" s="38"/>
      <c r="D4" s="38"/>
      <c r="K4" s="38"/>
      <c r="L4" s="38"/>
      <c r="M4" s="38"/>
      <c r="N4" s="38"/>
      <c r="O4" s="54" t="s">
        <v>46</v>
      </c>
    </row>
    <row r="5" spans="1:15" x14ac:dyDescent="0.25">
      <c r="A5" s="38"/>
      <c r="B5" s="38"/>
      <c r="C5" s="38"/>
      <c r="D5" s="38"/>
      <c r="K5" s="38"/>
      <c r="L5" s="38"/>
      <c r="M5" s="38"/>
      <c r="N5" s="38"/>
      <c r="O5" s="54" t="s">
        <v>47</v>
      </c>
    </row>
    <row r="6" spans="1:15" x14ac:dyDescent="0.25">
      <c r="A6" s="38"/>
      <c r="B6" s="38"/>
      <c r="C6" s="38"/>
      <c r="D6" s="38"/>
      <c r="K6" s="38"/>
      <c r="L6" s="38"/>
      <c r="M6" s="38"/>
      <c r="N6" s="38"/>
      <c r="O6" s="54" t="s">
        <v>49</v>
      </c>
    </row>
    <row r="7" spans="1:15" hidden="1" x14ac:dyDescent="0.25">
      <c r="A7" s="38"/>
      <c r="B7" s="38"/>
      <c r="C7" s="38"/>
      <c r="D7" s="38"/>
      <c r="K7" s="38"/>
      <c r="L7" s="38"/>
      <c r="M7" s="38"/>
      <c r="N7" s="38"/>
    </row>
    <row r="8" spans="1:15" x14ac:dyDescent="0.25">
      <c r="A8" s="18"/>
      <c r="B8" s="18"/>
      <c r="C8" s="18"/>
      <c r="D8" s="18"/>
      <c r="K8" s="18"/>
      <c r="L8" s="18"/>
      <c r="M8" s="18"/>
      <c r="N8" s="18"/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39" t="s">
        <v>20</v>
      </c>
      <c r="M13" s="39"/>
      <c r="N13" s="8"/>
      <c r="O13" s="4" t="s">
        <v>18</v>
      </c>
    </row>
    <row r="14" spans="1:15" ht="18.75" x14ac:dyDescent="0.25">
      <c r="O14" s="5"/>
    </row>
    <row r="15" spans="1:15" ht="18.75" x14ac:dyDescent="0.25">
      <c r="B15" s="48" t="s">
        <v>19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5"/>
    </row>
    <row r="16" spans="1:15" ht="15.75" x14ac:dyDescent="0.25">
      <c r="D16" s="47"/>
      <c r="E16" s="47"/>
      <c r="F16" s="47"/>
      <c r="G16" s="47"/>
      <c r="H16" s="47"/>
      <c r="I16" s="47"/>
      <c r="J16" s="47"/>
    </row>
    <row r="17" spans="1:15" ht="15.75" hidden="1" x14ac:dyDescent="0.25">
      <c r="D17" s="27"/>
      <c r="E17" s="28"/>
      <c r="F17" s="28"/>
      <c r="G17" s="29"/>
      <c r="H17" s="28"/>
      <c r="I17" s="28"/>
      <c r="J17" s="28"/>
    </row>
    <row r="18" spans="1:15" s="8" customFormat="1" ht="56.25" customHeight="1" x14ac:dyDescent="0.25">
      <c r="A18" s="44" t="s">
        <v>14</v>
      </c>
      <c r="B18" s="45"/>
      <c r="C18" s="46">
        <f>SUMIF(O21:O34,"&gt;0")</f>
        <v>784802.28666666662</v>
      </c>
      <c r="D18" s="45"/>
      <c r="E18" s="15" t="s">
        <v>32</v>
      </c>
      <c r="F18" s="15" t="s">
        <v>33</v>
      </c>
      <c r="G18" s="15" t="s">
        <v>34</v>
      </c>
      <c r="H18" s="26"/>
      <c r="I18" s="26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41" t="s">
        <v>0</v>
      </c>
      <c r="B19" s="41" t="s">
        <v>1</v>
      </c>
      <c r="C19" s="41" t="s">
        <v>2</v>
      </c>
      <c r="D19" s="41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42" t="s">
        <v>15</v>
      </c>
      <c r="K19" s="41" t="s">
        <v>11</v>
      </c>
      <c r="L19" s="41" t="s">
        <v>12</v>
      </c>
      <c r="M19" s="41" t="s">
        <v>13</v>
      </c>
      <c r="N19" s="41" t="s">
        <v>9</v>
      </c>
      <c r="O19" s="40" t="s">
        <v>10</v>
      </c>
    </row>
    <row r="20" spans="1:15" s="8" customFormat="1" ht="30" x14ac:dyDescent="0.25">
      <c r="A20" s="41"/>
      <c r="B20" s="41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43"/>
      <c r="K20" s="41"/>
      <c r="L20" s="41"/>
      <c r="M20" s="41"/>
      <c r="N20" s="41"/>
      <c r="O20" s="40"/>
    </row>
    <row r="21" spans="1:15" s="8" customFormat="1" ht="68.25" customHeight="1" x14ac:dyDescent="0.25">
      <c r="A21" s="17">
        <v>1</v>
      </c>
      <c r="B21" s="36" t="s">
        <v>35</v>
      </c>
      <c r="C21" s="19" t="s">
        <v>25</v>
      </c>
      <c r="D21" s="19">
        <v>400</v>
      </c>
      <c r="E21" s="13">
        <v>1264.1500000000001</v>
      </c>
      <c r="F21" s="13">
        <v>1263.75</v>
      </c>
      <c r="G21" s="13">
        <v>1267.94</v>
      </c>
      <c r="H21" s="13"/>
      <c r="I21" s="13"/>
      <c r="J21" s="16">
        <f>AVERAGE(E21:I21)</f>
        <v>1265.28</v>
      </c>
      <c r="K21" s="17">
        <f t="shared" ref="K21:K37" si="0">COUNT(E21:I21)</f>
        <v>3</v>
      </c>
      <c r="L21" s="17">
        <f t="shared" ref="L21:L37" si="1">STDEV(E21:I21)</f>
        <v>2.3122932339995383</v>
      </c>
      <c r="M21" s="17">
        <f t="shared" ref="M21:M37" si="2">L21/J21*100</f>
        <v>0.18274952848377737</v>
      </c>
      <c r="N21" s="17" t="str">
        <f t="shared" ref="N21:N37" si="3">IF(M21&lt;33,"ОДНОРОДНЫЕ","НЕОДНОРОДНЫЕ")</f>
        <v>ОДНОРОДНЫЕ</v>
      </c>
      <c r="O21" s="16">
        <f>D21*J21</f>
        <v>506112</v>
      </c>
    </row>
    <row r="22" spans="1:15" s="8" customFormat="1" ht="53.25" customHeight="1" x14ac:dyDescent="0.25">
      <c r="A22" s="17">
        <v>2</v>
      </c>
      <c r="B22" s="50" t="s">
        <v>36</v>
      </c>
      <c r="C22" s="19" t="s">
        <v>25</v>
      </c>
      <c r="D22" s="19">
        <v>750</v>
      </c>
      <c r="E22" s="13">
        <v>187</v>
      </c>
      <c r="F22" s="13">
        <v>186.68</v>
      </c>
      <c r="G22" s="13">
        <v>187.56</v>
      </c>
      <c r="H22" s="13"/>
      <c r="I22" s="13"/>
      <c r="J22" s="30">
        <f t="shared" ref="J22:J37" si="4">AVERAGE(E22:I22)</f>
        <v>187.08</v>
      </c>
      <c r="K22" s="31">
        <f t="shared" si="0"/>
        <v>3</v>
      </c>
      <c r="L22" s="31">
        <f t="shared" si="1"/>
        <v>0.4454211490263999</v>
      </c>
      <c r="M22" s="31">
        <f t="shared" si="2"/>
        <v>0.23809127059354279</v>
      </c>
      <c r="N22" s="31" t="str">
        <f t="shared" si="3"/>
        <v>ОДНОРОДНЫЕ</v>
      </c>
      <c r="O22" s="30">
        <f t="shared" ref="O22:O37" si="5">D22*J22</f>
        <v>140310</v>
      </c>
    </row>
    <row r="23" spans="1:15" s="8" customFormat="1" ht="45.75" customHeight="1" x14ac:dyDescent="0.25">
      <c r="A23" s="21">
        <v>3</v>
      </c>
      <c r="B23" s="49" t="s">
        <v>37</v>
      </c>
      <c r="C23" s="19" t="s">
        <v>25</v>
      </c>
      <c r="D23" s="19">
        <v>180</v>
      </c>
      <c r="E23" s="13">
        <v>25</v>
      </c>
      <c r="F23" s="13">
        <v>23.62</v>
      </c>
      <c r="G23" s="13">
        <v>25.08</v>
      </c>
      <c r="H23" s="13"/>
      <c r="I23" s="13"/>
      <c r="J23" s="30">
        <f t="shared" si="4"/>
        <v>24.566666666666666</v>
      </c>
      <c r="K23" s="31">
        <f t="shared" si="0"/>
        <v>3</v>
      </c>
      <c r="L23" s="31">
        <f t="shared" si="1"/>
        <v>0.82081260549124824</v>
      </c>
      <c r="M23" s="31">
        <f t="shared" si="2"/>
        <v>3.3411639300864922</v>
      </c>
      <c r="N23" s="31" t="str">
        <f t="shared" si="3"/>
        <v>ОДНОРОДНЫЕ</v>
      </c>
      <c r="O23" s="35">
        <f t="shared" si="5"/>
        <v>4422</v>
      </c>
    </row>
    <row r="24" spans="1:15" s="8" customFormat="1" ht="40.5" customHeight="1" x14ac:dyDescent="0.25">
      <c r="A24" s="21">
        <v>4</v>
      </c>
      <c r="B24" s="50" t="s">
        <v>38</v>
      </c>
      <c r="C24" s="19" t="s">
        <v>25</v>
      </c>
      <c r="D24" s="19">
        <v>130</v>
      </c>
      <c r="E24" s="15">
        <v>157.5</v>
      </c>
      <c r="F24" s="13">
        <v>156.88</v>
      </c>
      <c r="G24" s="13">
        <v>157.97</v>
      </c>
      <c r="H24" s="13"/>
      <c r="I24" s="13"/>
      <c r="J24" s="30">
        <f t="shared" si="4"/>
        <v>157.45000000000002</v>
      </c>
      <c r="K24" s="34">
        <f t="shared" si="0"/>
        <v>3</v>
      </c>
      <c r="L24" s="31">
        <f t="shared" si="1"/>
        <v>0.54671747731346765</v>
      </c>
      <c r="M24" s="31">
        <f t="shared" si="2"/>
        <v>0.34723244033881717</v>
      </c>
      <c r="N24" s="31" t="str">
        <f t="shared" si="3"/>
        <v>ОДНОРОДНЫЕ</v>
      </c>
      <c r="O24" s="35">
        <f t="shared" si="5"/>
        <v>20468.500000000004</v>
      </c>
    </row>
    <row r="25" spans="1:15" s="8" customFormat="1" ht="54" customHeight="1" x14ac:dyDescent="0.25">
      <c r="A25" s="31">
        <v>5</v>
      </c>
      <c r="B25" s="50" t="s">
        <v>26</v>
      </c>
      <c r="C25" s="19" t="s">
        <v>25</v>
      </c>
      <c r="D25" s="19">
        <v>70</v>
      </c>
      <c r="E25" s="15">
        <v>85.45</v>
      </c>
      <c r="F25" s="13">
        <v>85.07</v>
      </c>
      <c r="G25" s="13">
        <v>85.71</v>
      </c>
      <c r="H25" s="13"/>
      <c r="I25" s="13"/>
      <c r="J25" s="30">
        <f t="shared" si="4"/>
        <v>85.409999999999982</v>
      </c>
      <c r="K25" s="34">
        <f t="shared" si="0"/>
        <v>3</v>
      </c>
      <c r="L25" s="31">
        <f t="shared" si="1"/>
        <v>0.32186953878862246</v>
      </c>
      <c r="M25" s="31">
        <f t="shared" si="2"/>
        <v>0.37685228754082956</v>
      </c>
      <c r="N25" s="31" t="str">
        <f t="shared" si="3"/>
        <v>ОДНОРОДНЫЕ</v>
      </c>
      <c r="O25" s="35">
        <f t="shared" si="5"/>
        <v>5978.6999999999989</v>
      </c>
    </row>
    <row r="26" spans="1:15" s="8" customFormat="1" ht="45.75" customHeight="1" x14ac:dyDescent="0.25">
      <c r="A26" s="31">
        <v>6</v>
      </c>
      <c r="B26" s="50" t="s">
        <v>39</v>
      </c>
      <c r="C26" s="19" t="s">
        <v>30</v>
      </c>
      <c r="D26" s="19">
        <v>30</v>
      </c>
      <c r="E26" s="15">
        <v>124</v>
      </c>
      <c r="F26" s="13">
        <v>123.904</v>
      </c>
      <c r="G26" s="13">
        <v>124.372</v>
      </c>
      <c r="H26" s="13"/>
      <c r="I26" s="13"/>
      <c r="J26" s="30">
        <f t="shared" si="4"/>
        <v>124.092</v>
      </c>
      <c r="K26" s="34">
        <f t="shared" si="0"/>
        <v>3</v>
      </c>
      <c r="L26" s="31">
        <f t="shared" si="1"/>
        <v>0.24719223288768732</v>
      </c>
      <c r="M26" s="31">
        <f t="shared" si="2"/>
        <v>0.19920078078174849</v>
      </c>
      <c r="N26" s="34" t="str">
        <f t="shared" si="3"/>
        <v>ОДНОРОДНЫЕ</v>
      </c>
      <c r="O26" s="35">
        <f t="shared" si="5"/>
        <v>3722.7599999999998</v>
      </c>
    </row>
    <row r="27" spans="1:15" s="8" customFormat="1" ht="54" customHeight="1" x14ac:dyDescent="0.25">
      <c r="A27" s="22">
        <v>7</v>
      </c>
      <c r="B27" s="50" t="s">
        <v>40</v>
      </c>
      <c r="C27" s="19" t="s">
        <v>25</v>
      </c>
      <c r="D27" s="19">
        <v>300</v>
      </c>
      <c r="E27" s="13">
        <v>78</v>
      </c>
      <c r="F27" s="13">
        <v>77.31</v>
      </c>
      <c r="G27" s="13">
        <v>78.319999999999993</v>
      </c>
      <c r="H27" s="13"/>
      <c r="I27" s="13"/>
      <c r="J27" s="30">
        <f t="shared" si="4"/>
        <v>77.876666666666665</v>
      </c>
      <c r="K27" s="34">
        <f t="shared" si="0"/>
        <v>3</v>
      </c>
      <c r="L27" s="31">
        <f t="shared" si="1"/>
        <v>0.51617180602327462</v>
      </c>
      <c r="M27" s="31">
        <f t="shared" si="2"/>
        <v>0.66280675344340367</v>
      </c>
      <c r="N27" s="34" t="str">
        <f t="shared" si="3"/>
        <v>ОДНОРОДНЫЕ</v>
      </c>
      <c r="O27" s="35">
        <f t="shared" si="5"/>
        <v>23363</v>
      </c>
    </row>
    <row r="28" spans="1:15" s="8" customFormat="1" ht="52.5" customHeight="1" x14ac:dyDescent="0.25">
      <c r="A28" s="22">
        <v>8</v>
      </c>
      <c r="B28" s="50" t="s">
        <v>41</v>
      </c>
      <c r="C28" s="19" t="s">
        <v>25</v>
      </c>
      <c r="D28" s="19">
        <v>100</v>
      </c>
      <c r="E28" s="13">
        <v>93.3</v>
      </c>
      <c r="F28" s="13">
        <v>92.71</v>
      </c>
      <c r="G28" s="13">
        <v>93.58</v>
      </c>
      <c r="H28" s="13"/>
      <c r="I28" s="13"/>
      <c r="J28" s="35">
        <f t="shared" si="4"/>
        <v>93.196666666666658</v>
      </c>
      <c r="K28" s="34">
        <f t="shared" si="0"/>
        <v>3</v>
      </c>
      <c r="L28" s="34">
        <f t="shared" si="1"/>
        <v>0.44410959608337153</v>
      </c>
      <c r="M28" s="34">
        <f t="shared" si="2"/>
        <v>0.47652948540724444</v>
      </c>
      <c r="N28" s="34" t="str">
        <f t="shared" si="3"/>
        <v>ОДНОРОДНЫЕ</v>
      </c>
      <c r="O28" s="35">
        <f t="shared" si="5"/>
        <v>9319.6666666666661</v>
      </c>
    </row>
    <row r="29" spans="1:15" s="8" customFormat="1" ht="45.75" customHeight="1" x14ac:dyDescent="0.25">
      <c r="A29" s="23">
        <v>9</v>
      </c>
      <c r="B29" s="51" t="s">
        <v>27</v>
      </c>
      <c r="C29" s="19" t="s">
        <v>30</v>
      </c>
      <c r="D29" s="19">
        <v>170</v>
      </c>
      <c r="E29" s="13">
        <v>80</v>
      </c>
      <c r="F29" s="13">
        <v>78.84</v>
      </c>
      <c r="G29" s="13">
        <v>80.239999999999995</v>
      </c>
      <c r="H29" s="13"/>
      <c r="I29" s="13"/>
      <c r="J29" s="35">
        <f t="shared" si="4"/>
        <v>79.693333333333328</v>
      </c>
      <c r="K29" s="34">
        <f t="shared" si="0"/>
        <v>3</v>
      </c>
      <c r="L29" s="34">
        <f t="shared" si="1"/>
        <v>0.74868774087287393</v>
      </c>
      <c r="M29" s="34">
        <f t="shared" si="2"/>
        <v>0.93946094303941019</v>
      </c>
      <c r="N29" s="34" t="str">
        <f t="shared" si="3"/>
        <v>ОДНОРОДНЫЕ</v>
      </c>
      <c r="O29" s="35">
        <f t="shared" si="5"/>
        <v>13547.866666666665</v>
      </c>
    </row>
    <row r="30" spans="1:15" s="8" customFormat="1" ht="110.25" customHeight="1" x14ac:dyDescent="0.25">
      <c r="A30" s="23">
        <v>10</v>
      </c>
      <c r="B30" s="51" t="s">
        <v>28</v>
      </c>
      <c r="C30" s="19" t="s">
        <v>25</v>
      </c>
      <c r="D30" s="19">
        <v>10</v>
      </c>
      <c r="E30" s="13">
        <v>4299.88</v>
      </c>
      <c r="F30" s="13">
        <v>4299.5</v>
      </c>
      <c r="G30" s="13">
        <v>4312.78</v>
      </c>
      <c r="H30" s="13"/>
      <c r="I30" s="13"/>
      <c r="J30" s="35">
        <f t="shared" si="4"/>
        <v>4304.0533333333333</v>
      </c>
      <c r="K30" s="34">
        <f t="shared" si="0"/>
        <v>3</v>
      </c>
      <c r="L30" s="34">
        <f t="shared" si="1"/>
        <v>7.5599029976138352</v>
      </c>
      <c r="M30" s="34">
        <f t="shared" si="2"/>
        <v>0.1756461273159681</v>
      </c>
      <c r="N30" s="34" t="str">
        <f t="shared" si="3"/>
        <v>ОДНОРОДНЫЕ</v>
      </c>
      <c r="O30" s="35">
        <f t="shared" si="5"/>
        <v>43040.533333333333</v>
      </c>
    </row>
    <row r="31" spans="1:15" s="8" customFormat="1" ht="42.75" customHeight="1" x14ac:dyDescent="0.25">
      <c r="A31" s="32">
        <v>11</v>
      </c>
      <c r="B31" s="50" t="s">
        <v>42</v>
      </c>
      <c r="C31" s="19" t="s">
        <v>25</v>
      </c>
      <c r="D31" s="19">
        <v>80</v>
      </c>
      <c r="E31" s="13">
        <v>85.78</v>
      </c>
      <c r="F31" s="13">
        <v>85.08</v>
      </c>
      <c r="G31" s="13">
        <v>86.04</v>
      </c>
      <c r="H31" s="13"/>
      <c r="I31" s="13"/>
      <c r="J31" s="35">
        <f t="shared" si="4"/>
        <v>85.63333333333334</v>
      </c>
      <c r="K31" s="34">
        <f t="shared" si="0"/>
        <v>3</v>
      </c>
      <c r="L31" s="34">
        <f t="shared" si="1"/>
        <v>0.49652123150308181</v>
      </c>
      <c r="M31" s="34">
        <f t="shared" si="2"/>
        <v>0.57982238011259057</v>
      </c>
      <c r="N31" s="34" t="str">
        <f t="shared" si="3"/>
        <v>ОДНОРОДНЫЕ</v>
      </c>
      <c r="O31" s="35">
        <f t="shared" si="5"/>
        <v>6850.666666666667</v>
      </c>
    </row>
    <row r="32" spans="1:15" s="8" customFormat="1" ht="31.5" customHeight="1" x14ac:dyDescent="0.25">
      <c r="A32" s="24">
        <v>12</v>
      </c>
      <c r="B32" s="52" t="s">
        <v>29</v>
      </c>
      <c r="C32" s="19" t="s">
        <v>25</v>
      </c>
      <c r="D32" s="19">
        <v>25</v>
      </c>
      <c r="E32" s="13">
        <v>53.2</v>
      </c>
      <c r="F32" s="13">
        <v>52.47</v>
      </c>
      <c r="G32" s="13">
        <v>53.36</v>
      </c>
      <c r="H32" s="13"/>
      <c r="I32" s="13"/>
      <c r="J32" s="35">
        <f t="shared" si="4"/>
        <v>53.01</v>
      </c>
      <c r="K32" s="34">
        <f t="shared" si="0"/>
        <v>3</v>
      </c>
      <c r="L32" s="34">
        <f t="shared" si="1"/>
        <v>0.47444704657105935</v>
      </c>
      <c r="M32" s="34">
        <f t="shared" si="2"/>
        <v>0.89501423612725772</v>
      </c>
      <c r="N32" s="34" t="str">
        <f t="shared" si="3"/>
        <v>ОДНОРОДНЫЕ</v>
      </c>
      <c r="O32" s="35">
        <f t="shared" si="5"/>
        <v>1325.25</v>
      </c>
    </row>
    <row r="33" spans="1:15" s="8" customFormat="1" ht="50.25" customHeight="1" x14ac:dyDescent="0.25">
      <c r="A33" s="33">
        <v>13</v>
      </c>
      <c r="B33" s="50" t="s">
        <v>31</v>
      </c>
      <c r="C33" s="19" t="s">
        <v>30</v>
      </c>
      <c r="D33" s="19">
        <v>10</v>
      </c>
      <c r="E33" s="13">
        <v>462.4</v>
      </c>
      <c r="F33" s="13">
        <v>462</v>
      </c>
      <c r="G33" s="13">
        <v>463.78800000000001</v>
      </c>
      <c r="H33" s="13"/>
      <c r="I33" s="13"/>
      <c r="J33" s="35">
        <f t="shared" si="4"/>
        <v>462.72933333333339</v>
      </c>
      <c r="K33" s="34">
        <f t="shared" si="0"/>
        <v>3</v>
      </c>
      <c r="L33" s="34">
        <f t="shared" si="1"/>
        <v>0.93839295251688271</v>
      </c>
      <c r="M33" s="34">
        <f t="shared" si="2"/>
        <v>0.20279521632161115</v>
      </c>
      <c r="N33" s="34" t="str">
        <f t="shared" si="3"/>
        <v>ОДНОРОДНЫЕ</v>
      </c>
      <c r="O33" s="35">
        <f t="shared" si="5"/>
        <v>4627.293333333334</v>
      </c>
    </row>
    <row r="34" spans="1:15" s="8" customFormat="1" ht="39" customHeight="1" x14ac:dyDescent="0.25">
      <c r="A34" s="24">
        <v>14</v>
      </c>
      <c r="B34" s="49" t="s">
        <v>43</v>
      </c>
      <c r="C34" s="19" t="s">
        <v>25</v>
      </c>
      <c r="D34" s="19">
        <v>15</v>
      </c>
      <c r="E34" s="13">
        <v>115</v>
      </c>
      <c r="F34" s="13">
        <v>112.46</v>
      </c>
      <c r="G34" s="13">
        <v>115.35</v>
      </c>
      <c r="H34" s="13"/>
      <c r="I34" s="13"/>
      <c r="J34" s="35">
        <f t="shared" si="4"/>
        <v>114.26999999999998</v>
      </c>
      <c r="K34" s="34">
        <f t="shared" si="0"/>
        <v>3</v>
      </c>
      <c r="L34" s="34">
        <f t="shared" si="1"/>
        <v>1.5772444325468407</v>
      </c>
      <c r="M34" s="34">
        <f t="shared" si="2"/>
        <v>1.3802786667951701</v>
      </c>
      <c r="N34" s="34" t="str">
        <f t="shared" si="3"/>
        <v>ОДНОРОДНЫЕ</v>
      </c>
      <c r="O34" s="35">
        <f t="shared" si="5"/>
        <v>1714.0499999999997</v>
      </c>
    </row>
    <row r="35" spans="1:15" s="8" customFormat="1" ht="48" hidden="1" customHeight="1" x14ac:dyDescent="0.25">
      <c r="A35" s="23">
        <v>15</v>
      </c>
      <c r="B35" s="36"/>
      <c r="C35" s="19" t="s">
        <v>25</v>
      </c>
      <c r="D35" s="19"/>
      <c r="E35" s="13"/>
      <c r="F35" s="13"/>
      <c r="G35" s="13"/>
      <c r="H35" s="13"/>
      <c r="I35" s="13"/>
      <c r="J35" s="35" t="e">
        <f t="shared" si="4"/>
        <v>#DIV/0!</v>
      </c>
      <c r="K35" s="34">
        <f t="shared" si="0"/>
        <v>0</v>
      </c>
      <c r="L35" s="34" t="e">
        <f t="shared" si="1"/>
        <v>#DIV/0!</v>
      </c>
      <c r="M35" s="34" t="e">
        <f t="shared" si="2"/>
        <v>#DIV/0!</v>
      </c>
      <c r="N35" s="34" t="e">
        <f t="shared" si="3"/>
        <v>#DIV/0!</v>
      </c>
      <c r="O35" s="35" t="e">
        <f t="shared" si="5"/>
        <v>#DIV/0!</v>
      </c>
    </row>
    <row r="36" spans="1:15" s="8" customFormat="1" ht="53.25" hidden="1" customHeight="1" x14ac:dyDescent="0.25">
      <c r="A36" s="31">
        <v>16</v>
      </c>
      <c r="B36" s="36"/>
      <c r="C36" s="19" t="s">
        <v>25</v>
      </c>
      <c r="D36" s="19"/>
      <c r="E36" s="36"/>
      <c r="F36" s="13"/>
      <c r="G36" s="13"/>
      <c r="H36" s="13"/>
      <c r="I36" s="13"/>
      <c r="J36" s="35" t="e">
        <f t="shared" si="4"/>
        <v>#DIV/0!</v>
      </c>
      <c r="K36" s="34">
        <f t="shared" si="0"/>
        <v>0</v>
      </c>
      <c r="L36" s="34" t="e">
        <f t="shared" si="1"/>
        <v>#DIV/0!</v>
      </c>
      <c r="M36" s="34" t="e">
        <f t="shared" si="2"/>
        <v>#DIV/0!</v>
      </c>
      <c r="N36" s="34" t="e">
        <f t="shared" si="3"/>
        <v>#DIV/0!</v>
      </c>
      <c r="O36" s="35" t="e">
        <f t="shared" si="5"/>
        <v>#DIV/0!</v>
      </c>
    </row>
    <row r="37" spans="1:15" s="8" customFormat="1" ht="34.5" hidden="1" customHeight="1" x14ac:dyDescent="0.25">
      <c r="A37" s="23">
        <v>17</v>
      </c>
      <c r="B37" s="37"/>
      <c r="C37" s="25" t="s">
        <v>30</v>
      </c>
      <c r="D37" s="19"/>
      <c r="E37" s="13"/>
      <c r="F37" s="13"/>
      <c r="G37" s="13"/>
      <c r="H37" s="13"/>
      <c r="I37" s="13"/>
      <c r="J37" s="35" t="e">
        <f t="shared" si="4"/>
        <v>#DIV/0!</v>
      </c>
      <c r="K37" s="34">
        <f t="shared" si="0"/>
        <v>0</v>
      </c>
      <c r="L37" s="34" t="e">
        <f t="shared" si="1"/>
        <v>#DIV/0!</v>
      </c>
      <c r="M37" s="34" t="e">
        <f t="shared" si="2"/>
        <v>#DIV/0!</v>
      </c>
      <c r="N37" s="34" t="e">
        <f t="shared" si="3"/>
        <v>#DIV/0!</v>
      </c>
      <c r="O37" s="35" t="e">
        <f t="shared" si="5"/>
        <v>#DIV/0!</v>
      </c>
    </row>
    <row r="38" spans="1:15" s="10" customFormat="1" x14ac:dyDescent="0.25">
      <c r="A38" s="8"/>
      <c r="B38" s="8"/>
      <c r="C38" s="8"/>
      <c r="D38" s="8"/>
      <c r="E38" s="9"/>
      <c r="F38" s="9"/>
      <c r="G38" s="9"/>
      <c r="H38" s="9"/>
      <c r="I38" s="9"/>
      <c r="J38" s="9"/>
      <c r="K38" s="8"/>
      <c r="L38" s="8"/>
      <c r="M38" s="8"/>
      <c r="N38" s="8"/>
      <c r="O38" s="9"/>
    </row>
    <row r="39" spans="1:15" s="10" customFormat="1" ht="14.45" customHeight="1" x14ac:dyDescent="0.25">
      <c r="A39" s="53" t="s">
        <v>48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  <row r="40" spans="1:15" s="10" customFormat="1" ht="18.75" customHeight="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1:15" s="10" customFormat="1" x14ac:dyDescent="0.25">
      <c r="A41" s="55" t="s">
        <v>24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s="20" customFormat="1" ht="18" customHeigh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4" spans="1:15" x14ac:dyDescent="0.25">
      <c r="A44" s="55" t="s">
        <v>51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</sheetData>
  <mergeCells count="17">
    <mergeCell ref="A44:O44"/>
    <mergeCell ref="A18:B18"/>
    <mergeCell ref="C18:D18"/>
    <mergeCell ref="D16:J16"/>
    <mergeCell ref="N19:N20"/>
    <mergeCell ref="C19:D19"/>
    <mergeCell ref="L19:L20"/>
    <mergeCell ref="M19:M20"/>
    <mergeCell ref="A39:O40"/>
    <mergeCell ref="A41:O42"/>
    <mergeCell ref="L13:M13"/>
    <mergeCell ref="B15:N15"/>
    <mergeCell ref="O19:O20"/>
    <mergeCell ref="A19:A20"/>
    <mergeCell ref="B19:B20"/>
    <mergeCell ref="J19:J20"/>
    <mergeCell ref="K19:K20"/>
  </mergeCells>
  <conditionalFormatting sqref="N21:N37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37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2022-09-26T05:42:29Z</dcterms:modified>
</cp:coreProperties>
</file>